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จัดสรร 67 30092567\รายงานคงเหลือ MMC  รายเดือน ปีงบ 67\"/>
    </mc:Choice>
  </mc:AlternateContent>
  <xr:revisionPtr revIDLastSave="0" documentId="13_ncr:1_{3A9067D4-776B-4EFB-B125-C6B85E7690A5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ต.ค 66" sheetId="1" r:id="rId1"/>
    <sheet name="พ.ย 66" sheetId="2" r:id="rId2"/>
    <sheet name="ธ.ค 66" sheetId="3" r:id="rId3"/>
    <sheet name="ม.ค 67" sheetId="4" r:id="rId4"/>
    <sheet name="ก.พ 67" sheetId="5" r:id="rId5"/>
    <sheet name="มี.ค 67" sheetId="6" r:id="rId6"/>
    <sheet name="เม.ย 67" sheetId="7" r:id="rId7"/>
    <sheet name="พ.ค 67" sheetId="8" r:id="rId8"/>
    <sheet name="มิ.ย 67" sheetId="9" r:id="rId9"/>
    <sheet name="31 ก.ค 67" sheetId="10" r:id="rId10"/>
    <sheet name="31 ส.ค 67" sheetId="11" r:id="rId11"/>
  </sheets>
  <definedNames>
    <definedName name="_xlnm.Print_Area" localSheetId="9">'31 ก.ค 67'!$A$1:$J$38</definedName>
    <definedName name="_xlnm.Print_Area" localSheetId="10">'31 ส.ค 67'!$A$1:$J$38</definedName>
    <definedName name="_xlnm.Print_Area" localSheetId="6">'เม.ย 67'!$A$1:$J$38</definedName>
    <definedName name="_xlnm.Print_Area" localSheetId="0">'ต.ค 66'!$A$1:$J$38</definedName>
    <definedName name="_xlnm.Print_Area" localSheetId="7">'พ.ค 67'!$A$1:$J$38</definedName>
    <definedName name="_xlnm.Print_Area" localSheetId="8">'มิ.ย 67'!$A$1:$J$38</definedName>
    <definedName name="_xlnm.Print_Area" localSheetId="5">'มี.ค 67'!$A$1:$J$38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1" l="1"/>
  <c r="G37" i="11"/>
  <c r="I9" i="11"/>
  <c r="F34" i="11"/>
  <c r="I34" i="11" s="1"/>
  <c r="E37" i="11"/>
  <c r="D37" i="11"/>
  <c r="C37" i="11"/>
  <c r="B37" i="11"/>
  <c r="L36" i="11"/>
  <c r="J36" i="11"/>
  <c r="K36" i="11" s="1"/>
  <c r="I36" i="11"/>
  <c r="M36" i="11" s="1"/>
  <c r="L35" i="11"/>
  <c r="I35" i="11"/>
  <c r="J35" i="11" s="1"/>
  <c r="K35" i="11" s="1"/>
  <c r="L33" i="11"/>
  <c r="I33" i="11"/>
  <c r="M33" i="11" s="1"/>
  <c r="L32" i="11"/>
  <c r="I32" i="11"/>
  <c r="M32" i="11" s="1"/>
  <c r="M31" i="11"/>
  <c r="L31" i="11"/>
  <c r="I31" i="11"/>
  <c r="J31" i="11" s="1"/>
  <c r="L30" i="11"/>
  <c r="I30" i="11"/>
  <c r="J30" i="11" s="1"/>
  <c r="K30" i="11" s="1"/>
  <c r="L29" i="11"/>
  <c r="I29" i="11"/>
  <c r="J29" i="11" s="1"/>
  <c r="K29" i="11" s="1"/>
  <c r="L28" i="11"/>
  <c r="I28" i="11"/>
  <c r="M28" i="11" s="1"/>
  <c r="L27" i="11"/>
  <c r="I27" i="11"/>
  <c r="M27" i="11" s="1"/>
  <c r="L26" i="11"/>
  <c r="I26" i="11"/>
  <c r="J26" i="11" s="1"/>
  <c r="K26" i="11" s="1"/>
  <c r="F25" i="11"/>
  <c r="F37" i="11" s="1"/>
  <c r="I24" i="11"/>
  <c r="J24" i="11" s="1"/>
  <c r="K24" i="11" s="1"/>
  <c r="L23" i="11"/>
  <c r="I23" i="11"/>
  <c r="M23" i="11" s="1"/>
  <c r="L22" i="11"/>
  <c r="I22" i="11"/>
  <c r="M22" i="11" s="1"/>
  <c r="M21" i="11"/>
  <c r="L21" i="11"/>
  <c r="I21" i="11"/>
  <c r="L20" i="11"/>
  <c r="I20" i="11"/>
  <c r="J20" i="11" s="1"/>
  <c r="K20" i="11" s="1"/>
  <c r="I19" i="11"/>
  <c r="J19" i="11" s="1"/>
  <c r="K19" i="11" s="1"/>
  <c r="F19" i="11"/>
  <c r="L19" i="11" s="1"/>
  <c r="L18" i="11"/>
  <c r="I18" i="11"/>
  <c r="M18" i="11" s="1"/>
  <c r="L17" i="11"/>
  <c r="I17" i="11"/>
  <c r="M17" i="11" s="1"/>
  <c r="L16" i="11"/>
  <c r="I16" i="11"/>
  <c r="M16" i="11" s="1"/>
  <c r="L15" i="11"/>
  <c r="I15" i="11"/>
  <c r="J15" i="11" s="1"/>
  <c r="K15" i="11" s="1"/>
  <c r="L14" i="11"/>
  <c r="I14" i="11"/>
  <c r="M14" i="11" s="1"/>
  <c r="L13" i="11"/>
  <c r="I13" i="11"/>
  <c r="M13" i="11" s="1"/>
  <c r="L12" i="11"/>
  <c r="I12" i="11"/>
  <c r="M12" i="11" s="1"/>
  <c r="L11" i="11"/>
  <c r="I11" i="11"/>
  <c r="J11" i="11" s="1"/>
  <c r="K11" i="11" s="1"/>
  <c r="L10" i="11"/>
  <c r="I10" i="11"/>
  <c r="M10" i="11" s="1"/>
  <c r="L9" i="11"/>
  <c r="J9" i="11"/>
  <c r="K9" i="11" s="1"/>
  <c r="M9" i="11"/>
  <c r="L8" i="11"/>
  <c r="I8" i="11"/>
  <c r="M8" i="11" s="1"/>
  <c r="H37" i="10"/>
  <c r="G37" i="10"/>
  <c r="J8" i="11" l="1"/>
  <c r="K8" i="11" s="1"/>
  <c r="J32" i="11"/>
  <c r="K32" i="11" s="1"/>
  <c r="J18" i="11"/>
  <c r="J16" i="11"/>
  <c r="K16" i="11" s="1"/>
  <c r="J17" i="11"/>
  <c r="J12" i="11"/>
  <c r="K12" i="11" s="1"/>
  <c r="J13" i="11"/>
  <c r="K13" i="11" s="1"/>
  <c r="I37" i="11"/>
  <c r="J37" i="11" s="1"/>
  <c r="K37" i="11" s="1"/>
  <c r="J27" i="11"/>
  <c r="K27" i="11" s="1"/>
  <c r="J34" i="11"/>
  <c r="K34" i="11" s="1"/>
  <c r="M34" i="11"/>
  <c r="L37" i="11"/>
  <c r="M19" i="11"/>
  <c r="L25" i="11"/>
  <c r="L34" i="11"/>
  <c r="J10" i="11"/>
  <c r="K10" i="11" s="1"/>
  <c r="M11" i="11"/>
  <c r="J14" i="11"/>
  <c r="K14" i="11" s="1"/>
  <c r="M15" i="11"/>
  <c r="M20" i="11"/>
  <c r="J23" i="11"/>
  <c r="K23" i="11" s="1"/>
  <c r="I25" i="11"/>
  <c r="J28" i="11"/>
  <c r="K28" i="11" s="1"/>
  <c r="M29" i="11"/>
  <c r="J33" i="11"/>
  <c r="M26" i="11"/>
  <c r="M30" i="11"/>
  <c r="M35" i="11"/>
  <c r="L9" i="10"/>
  <c r="L10" i="10"/>
  <c r="L11" i="10"/>
  <c r="L12" i="10"/>
  <c r="L13" i="10"/>
  <c r="L14" i="10"/>
  <c r="L15" i="10"/>
  <c r="L16" i="10"/>
  <c r="L17" i="10"/>
  <c r="L18" i="10"/>
  <c r="L20" i="10"/>
  <c r="L21" i="10"/>
  <c r="L22" i="10"/>
  <c r="L23" i="10"/>
  <c r="L26" i="10"/>
  <c r="L27" i="10"/>
  <c r="L28" i="10"/>
  <c r="L29" i="10"/>
  <c r="L30" i="10"/>
  <c r="L31" i="10"/>
  <c r="L32" i="10"/>
  <c r="L33" i="10"/>
  <c r="L35" i="10"/>
  <c r="L36" i="10"/>
  <c r="L8" i="10"/>
  <c r="M37" i="11" l="1"/>
  <c r="J25" i="11"/>
  <c r="K25" i="11" s="1"/>
  <c r="M25" i="11"/>
  <c r="E37" i="10"/>
  <c r="D37" i="10"/>
  <c r="C37" i="10"/>
  <c r="B37" i="10"/>
  <c r="I36" i="10"/>
  <c r="I35" i="10"/>
  <c r="F34" i="10"/>
  <c r="I33" i="10"/>
  <c r="I32" i="10"/>
  <c r="I31" i="10"/>
  <c r="I30" i="10"/>
  <c r="I29" i="10"/>
  <c r="I28" i="10"/>
  <c r="I27" i="10"/>
  <c r="I26" i="10"/>
  <c r="F25" i="10"/>
  <c r="L25" i="10" s="1"/>
  <c r="I24" i="10"/>
  <c r="J24" i="10" s="1"/>
  <c r="K24" i="10" s="1"/>
  <c r="I23" i="10"/>
  <c r="I22" i="10"/>
  <c r="M22" i="10" s="1"/>
  <c r="I21" i="10"/>
  <c r="M21" i="10" s="1"/>
  <c r="I20" i="10"/>
  <c r="F19" i="10"/>
  <c r="I18" i="10"/>
  <c r="I17" i="10"/>
  <c r="I16" i="10"/>
  <c r="I15" i="10"/>
  <c r="I14" i="10"/>
  <c r="I13" i="10"/>
  <c r="I12" i="10"/>
  <c r="I11" i="10"/>
  <c r="I10" i="10"/>
  <c r="I9" i="10"/>
  <c r="I8" i="10"/>
  <c r="F37" i="10" l="1"/>
  <c r="L37" i="10" s="1"/>
  <c r="L19" i="10"/>
  <c r="I34" i="10"/>
  <c r="L34" i="10"/>
  <c r="I25" i="10"/>
  <c r="J8" i="10"/>
  <c r="K8" i="10" s="1"/>
  <c r="M8" i="10"/>
  <c r="J12" i="10"/>
  <c r="K12" i="10" s="1"/>
  <c r="M12" i="10"/>
  <c r="J16" i="10"/>
  <c r="K16" i="10" s="1"/>
  <c r="M16" i="10"/>
  <c r="J20" i="10"/>
  <c r="K20" i="10" s="1"/>
  <c r="M20" i="10"/>
  <c r="J27" i="10"/>
  <c r="K27" i="10" s="1"/>
  <c r="M27" i="10"/>
  <c r="J31" i="10"/>
  <c r="M31" i="10"/>
  <c r="J35" i="10"/>
  <c r="K35" i="10" s="1"/>
  <c r="M35" i="10"/>
  <c r="J9" i="10"/>
  <c r="K9" i="10" s="1"/>
  <c r="M9" i="10"/>
  <c r="J13" i="10"/>
  <c r="K13" i="10" s="1"/>
  <c r="M13" i="10"/>
  <c r="J17" i="10"/>
  <c r="M17" i="10"/>
  <c r="J28" i="10"/>
  <c r="K28" i="10" s="1"/>
  <c r="M28" i="10"/>
  <c r="J32" i="10"/>
  <c r="K32" i="10" s="1"/>
  <c r="M32" i="10"/>
  <c r="J36" i="10"/>
  <c r="K36" i="10" s="1"/>
  <c r="M36" i="10"/>
  <c r="J10" i="10"/>
  <c r="K10" i="10" s="1"/>
  <c r="M10" i="10"/>
  <c r="J14" i="10"/>
  <c r="K14" i="10" s="1"/>
  <c r="M14" i="10"/>
  <c r="J18" i="10"/>
  <c r="M18" i="10"/>
  <c r="J25" i="10"/>
  <c r="K25" i="10" s="1"/>
  <c r="M25" i="10"/>
  <c r="J29" i="10"/>
  <c r="K29" i="10" s="1"/>
  <c r="M29" i="10"/>
  <c r="J33" i="10"/>
  <c r="M33" i="10"/>
  <c r="J11" i="10"/>
  <c r="K11" i="10" s="1"/>
  <c r="M11" i="10"/>
  <c r="J15" i="10"/>
  <c r="K15" i="10" s="1"/>
  <c r="M15" i="10"/>
  <c r="J23" i="10"/>
  <c r="K23" i="10" s="1"/>
  <c r="M23" i="10"/>
  <c r="J26" i="10"/>
  <c r="K26" i="10" s="1"/>
  <c r="M26" i="10"/>
  <c r="J30" i="10"/>
  <c r="K30" i="10" s="1"/>
  <c r="M30" i="10"/>
  <c r="J34" i="10"/>
  <c r="K34" i="10" s="1"/>
  <c r="M34" i="10"/>
  <c r="I37" i="10"/>
  <c r="I19" i="10"/>
  <c r="F25" i="9"/>
  <c r="F37" i="9" s="1"/>
  <c r="H37" i="9"/>
  <c r="G37" i="9"/>
  <c r="E37" i="9"/>
  <c r="D37" i="9"/>
  <c r="C37" i="9"/>
  <c r="B37" i="9"/>
  <c r="I36" i="9"/>
  <c r="J36" i="9" s="1"/>
  <c r="K36" i="9" s="1"/>
  <c r="I35" i="9"/>
  <c r="J35" i="9" s="1"/>
  <c r="K35" i="9" s="1"/>
  <c r="F34" i="9"/>
  <c r="I34" i="9" s="1"/>
  <c r="J34" i="9" s="1"/>
  <c r="K34" i="9" s="1"/>
  <c r="I33" i="9"/>
  <c r="J33" i="9" s="1"/>
  <c r="I32" i="9"/>
  <c r="J32" i="9" s="1"/>
  <c r="K32" i="9" s="1"/>
  <c r="I31" i="9"/>
  <c r="J31" i="9" s="1"/>
  <c r="I30" i="9"/>
  <c r="J30" i="9" s="1"/>
  <c r="K30" i="9" s="1"/>
  <c r="I29" i="9"/>
  <c r="J29" i="9" s="1"/>
  <c r="K29" i="9" s="1"/>
  <c r="I28" i="9"/>
  <c r="J28" i="9" s="1"/>
  <c r="K28" i="9" s="1"/>
  <c r="I27" i="9"/>
  <c r="J27" i="9" s="1"/>
  <c r="K27" i="9" s="1"/>
  <c r="I26" i="9"/>
  <c r="J26" i="9" s="1"/>
  <c r="K26" i="9" s="1"/>
  <c r="I24" i="9"/>
  <c r="J24" i="9" s="1"/>
  <c r="K24" i="9" s="1"/>
  <c r="I23" i="9"/>
  <c r="J23" i="9" s="1"/>
  <c r="K23" i="9" s="1"/>
  <c r="I22" i="9"/>
  <c r="I21" i="9"/>
  <c r="I20" i="9"/>
  <c r="J20" i="9" s="1"/>
  <c r="K20" i="9" s="1"/>
  <c r="F19" i="9"/>
  <c r="I19" i="9" s="1"/>
  <c r="J19" i="9" s="1"/>
  <c r="K19" i="9" s="1"/>
  <c r="I18" i="9"/>
  <c r="J18" i="9" s="1"/>
  <c r="I17" i="9"/>
  <c r="J17" i="9" s="1"/>
  <c r="I16" i="9"/>
  <c r="J16" i="9" s="1"/>
  <c r="K16" i="9" s="1"/>
  <c r="I15" i="9"/>
  <c r="J15" i="9" s="1"/>
  <c r="K15" i="9" s="1"/>
  <c r="I14" i="9"/>
  <c r="J14" i="9" s="1"/>
  <c r="K14" i="9" s="1"/>
  <c r="I13" i="9"/>
  <c r="J13" i="9" s="1"/>
  <c r="K13" i="9" s="1"/>
  <c r="I12" i="9"/>
  <c r="J12" i="9" s="1"/>
  <c r="K12" i="9" s="1"/>
  <c r="I11" i="9"/>
  <c r="J11" i="9" s="1"/>
  <c r="K11" i="9" s="1"/>
  <c r="I10" i="9"/>
  <c r="J10" i="9" s="1"/>
  <c r="K10" i="9" s="1"/>
  <c r="I9" i="9"/>
  <c r="J9" i="9" s="1"/>
  <c r="K9" i="9" s="1"/>
  <c r="I8" i="9"/>
  <c r="J8" i="9" s="1"/>
  <c r="K8" i="9" s="1"/>
  <c r="J19" i="10" l="1"/>
  <c r="K19" i="10" s="1"/>
  <c r="M19" i="10"/>
  <c r="J37" i="10"/>
  <c r="K37" i="10" s="1"/>
  <c r="M37" i="10"/>
  <c r="I25" i="9"/>
  <c r="J25" i="9" s="1"/>
  <c r="K25" i="9" s="1"/>
  <c r="I37" i="9"/>
  <c r="J37" i="9" s="1"/>
  <c r="K37" i="9" s="1"/>
  <c r="F19" i="8"/>
  <c r="H37" i="8" l="1"/>
  <c r="G37" i="8"/>
  <c r="E37" i="8"/>
  <c r="D37" i="8"/>
  <c r="C37" i="8"/>
  <c r="B37" i="8"/>
  <c r="I36" i="8"/>
  <c r="J36" i="8" s="1"/>
  <c r="K36" i="8" s="1"/>
  <c r="I35" i="8"/>
  <c r="J35" i="8" s="1"/>
  <c r="K35" i="8" s="1"/>
  <c r="F34" i="8"/>
  <c r="F37" i="8" s="1"/>
  <c r="I33" i="8"/>
  <c r="J33" i="8" s="1"/>
  <c r="I32" i="8"/>
  <c r="J32" i="8" s="1"/>
  <c r="K32" i="8" s="1"/>
  <c r="I31" i="8"/>
  <c r="J31" i="8" s="1"/>
  <c r="I30" i="8"/>
  <c r="J30" i="8" s="1"/>
  <c r="K30" i="8" s="1"/>
  <c r="I29" i="8"/>
  <c r="J29" i="8" s="1"/>
  <c r="K29" i="8" s="1"/>
  <c r="I28" i="8"/>
  <c r="J28" i="8" s="1"/>
  <c r="K28" i="8" s="1"/>
  <c r="I27" i="8"/>
  <c r="J27" i="8" s="1"/>
  <c r="K27" i="8" s="1"/>
  <c r="I26" i="8"/>
  <c r="J26" i="8" s="1"/>
  <c r="K26" i="8" s="1"/>
  <c r="I25" i="8"/>
  <c r="J25" i="8" s="1"/>
  <c r="K25" i="8" s="1"/>
  <c r="I24" i="8"/>
  <c r="J24" i="8" s="1"/>
  <c r="K24" i="8" s="1"/>
  <c r="I23" i="8"/>
  <c r="J23" i="8" s="1"/>
  <c r="K23" i="8" s="1"/>
  <c r="I22" i="8"/>
  <c r="I21" i="8"/>
  <c r="I20" i="8"/>
  <c r="J20" i="8" s="1"/>
  <c r="K20" i="8" s="1"/>
  <c r="I19" i="8"/>
  <c r="J19" i="8" s="1"/>
  <c r="K19" i="8" s="1"/>
  <c r="I18" i="8"/>
  <c r="J18" i="8" s="1"/>
  <c r="I17" i="8"/>
  <c r="J17" i="8" s="1"/>
  <c r="I16" i="8"/>
  <c r="J16" i="8" s="1"/>
  <c r="K16" i="8" s="1"/>
  <c r="I15" i="8"/>
  <c r="J15" i="8" s="1"/>
  <c r="K15" i="8" s="1"/>
  <c r="I14" i="8"/>
  <c r="J14" i="8" s="1"/>
  <c r="K14" i="8" s="1"/>
  <c r="I13" i="8"/>
  <c r="J13" i="8" s="1"/>
  <c r="K13" i="8" s="1"/>
  <c r="I12" i="8"/>
  <c r="J12" i="8" s="1"/>
  <c r="K12" i="8" s="1"/>
  <c r="J11" i="8"/>
  <c r="K11" i="8" s="1"/>
  <c r="I11" i="8"/>
  <c r="I10" i="8"/>
  <c r="J10" i="8" s="1"/>
  <c r="K10" i="8" s="1"/>
  <c r="I9" i="8"/>
  <c r="J9" i="8" s="1"/>
  <c r="K9" i="8" s="1"/>
  <c r="I8" i="8"/>
  <c r="J8" i="8" s="1"/>
  <c r="K8" i="8" s="1"/>
  <c r="I37" i="8" l="1"/>
  <c r="J37" i="8" s="1"/>
  <c r="K37" i="8" s="1"/>
  <c r="I34" i="8"/>
  <c r="J34" i="8" s="1"/>
  <c r="K34" i="8" s="1"/>
  <c r="H37" i="7"/>
  <c r="G37" i="7"/>
  <c r="E37" i="7"/>
  <c r="D37" i="7"/>
  <c r="C37" i="7"/>
  <c r="B37" i="7"/>
  <c r="I36" i="7"/>
  <c r="J36" i="7" s="1"/>
  <c r="K36" i="7" s="1"/>
  <c r="I35" i="7"/>
  <c r="J35" i="7" s="1"/>
  <c r="K35" i="7" s="1"/>
  <c r="F34" i="7"/>
  <c r="I34" i="7" s="1"/>
  <c r="J34" i="7" s="1"/>
  <c r="K34" i="7" s="1"/>
  <c r="I33" i="7"/>
  <c r="J33" i="7" s="1"/>
  <c r="I32" i="7"/>
  <c r="J32" i="7" s="1"/>
  <c r="K32" i="7" s="1"/>
  <c r="I31" i="7"/>
  <c r="J31" i="7" s="1"/>
  <c r="I30" i="7"/>
  <c r="J30" i="7" s="1"/>
  <c r="K30" i="7" s="1"/>
  <c r="I29" i="7"/>
  <c r="J29" i="7" s="1"/>
  <c r="K29" i="7" s="1"/>
  <c r="I28" i="7"/>
  <c r="J28" i="7" s="1"/>
  <c r="K28" i="7" s="1"/>
  <c r="I27" i="7"/>
  <c r="J27" i="7" s="1"/>
  <c r="K27" i="7" s="1"/>
  <c r="I26" i="7"/>
  <c r="J26" i="7" s="1"/>
  <c r="K26" i="7" s="1"/>
  <c r="I25" i="7"/>
  <c r="J25" i="7" s="1"/>
  <c r="K25" i="7" s="1"/>
  <c r="I24" i="7"/>
  <c r="J24" i="7" s="1"/>
  <c r="K24" i="7" s="1"/>
  <c r="I23" i="7"/>
  <c r="J23" i="7" s="1"/>
  <c r="K23" i="7" s="1"/>
  <c r="I22" i="7"/>
  <c r="I21" i="7"/>
  <c r="I20" i="7"/>
  <c r="J20" i="7" s="1"/>
  <c r="K20" i="7" s="1"/>
  <c r="I19" i="7"/>
  <c r="J19" i="7" s="1"/>
  <c r="K19" i="7" s="1"/>
  <c r="I18" i="7"/>
  <c r="J18" i="7" s="1"/>
  <c r="I17" i="7"/>
  <c r="J17" i="7" s="1"/>
  <c r="I16" i="7"/>
  <c r="J16" i="7" s="1"/>
  <c r="K16" i="7" s="1"/>
  <c r="I15" i="7"/>
  <c r="J15" i="7" s="1"/>
  <c r="K15" i="7" s="1"/>
  <c r="I14" i="7"/>
  <c r="J14" i="7" s="1"/>
  <c r="K14" i="7" s="1"/>
  <c r="I13" i="7"/>
  <c r="J13" i="7" s="1"/>
  <c r="K13" i="7" s="1"/>
  <c r="I12" i="7"/>
  <c r="J12" i="7" s="1"/>
  <c r="K12" i="7" s="1"/>
  <c r="I11" i="7"/>
  <c r="J11" i="7" s="1"/>
  <c r="K11" i="7" s="1"/>
  <c r="I10" i="7"/>
  <c r="J10" i="7" s="1"/>
  <c r="K10" i="7" s="1"/>
  <c r="I9" i="7"/>
  <c r="J9" i="7" s="1"/>
  <c r="K9" i="7" s="1"/>
  <c r="I8" i="7"/>
  <c r="J8" i="7" s="1"/>
  <c r="K8" i="7" s="1"/>
  <c r="F37" i="7" l="1"/>
  <c r="I37" i="7" s="1"/>
  <c r="J37" i="7" s="1"/>
  <c r="K37" i="7" s="1"/>
  <c r="H37" i="6"/>
  <c r="G37" i="6"/>
  <c r="F34" i="6"/>
  <c r="F37" i="6" l="1"/>
  <c r="E37" i="6"/>
  <c r="D37" i="6"/>
  <c r="C37" i="6"/>
  <c r="B37" i="6"/>
  <c r="I36" i="6"/>
  <c r="J36" i="6" s="1"/>
  <c r="K36" i="6" s="1"/>
  <c r="I35" i="6"/>
  <c r="J35" i="6" s="1"/>
  <c r="K35" i="6" s="1"/>
  <c r="I34" i="6"/>
  <c r="J34" i="6" s="1"/>
  <c r="K34" i="6" s="1"/>
  <c r="I33" i="6"/>
  <c r="J33" i="6" s="1"/>
  <c r="I32" i="6"/>
  <c r="J32" i="6" s="1"/>
  <c r="K32" i="6" s="1"/>
  <c r="I31" i="6"/>
  <c r="J31" i="6" s="1"/>
  <c r="I30" i="6"/>
  <c r="J30" i="6" s="1"/>
  <c r="K30" i="6" s="1"/>
  <c r="I29" i="6"/>
  <c r="J29" i="6" s="1"/>
  <c r="K29" i="6" s="1"/>
  <c r="I28" i="6"/>
  <c r="J28" i="6" s="1"/>
  <c r="K28" i="6" s="1"/>
  <c r="I27" i="6"/>
  <c r="J27" i="6" s="1"/>
  <c r="K27" i="6" s="1"/>
  <c r="I26" i="6"/>
  <c r="J26" i="6" s="1"/>
  <c r="K26" i="6" s="1"/>
  <c r="I25" i="6"/>
  <c r="J25" i="6" s="1"/>
  <c r="K25" i="6" s="1"/>
  <c r="I24" i="6"/>
  <c r="J24" i="6" s="1"/>
  <c r="K24" i="6" s="1"/>
  <c r="I23" i="6"/>
  <c r="J23" i="6" s="1"/>
  <c r="K23" i="6" s="1"/>
  <c r="I22" i="6"/>
  <c r="I21" i="6"/>
  <c r="I20" i="6"/>
  <c r="J20" i="6" s="1"/>
  <c r="K20" i="6" s="1"/>
  <c r="I19" i="6"/>
  <c r="J19" i="6" s="1"/>
  <c r="K19" i="6" s="1"/>
  <c r="I18" i="6"/>
  <c r="J18" i="6" s="1"/>
  <c r="I17" i="6"/>
  <c r="J17" i="6" s="1"/>
  <c r="I16" i="6"/>
  <c r="J16" i="6" s="1"/>
  <c r="K16" i="6" s="1"/>
  <c r="I15" i="6"/>
  <c r="J15" i="6" s="1"/>
  <c r="K15" i="6" s="1"/>
  <c r="I14" i="6"/>
  <c r="J14" i="6" s="1"/>
  <c r="K14" i="6" s="1"/>
  <c r="I13" i="6"/>
  <c r="J13" i="6" s="1"/>
  <c r="K13" i="6" s="1"/>
  <c r="I12" i="6"/>
  <c r="J12" i="6" s="1"/>
  <c r="K12" i="6" s="1"/>
  <c r="I11" i="6"/>
  <c r="J11" i="6" s="1"/>
  <c r="K11" i="6" s="1"/>
  <c r="I10" i="6"/>
  <c r="J10" i="6" s="1"/>
  <c r="K10" i="6" s="1"/>
  <c r="I9" i="6"/>
  <c r="J9" i="6" s="1"/>
  <c r="K9" i="6" s="1"/>
  <c r="I8" i="6"/>
  <c r="J8" i="6" s="1"/>
  <c r="K8" i="6" s="1"/>
  <c r="I37" i="6" l="1"/>
  <c r="J37" i="6" s="1"/>
  <c r="K37" i="6" s="1"/>
  <c r="I9" i="5"/>
  <c r="H37" i="5" l="1"/>
  <c r="G37" i="5"/>
  <c r="F37" i="5"/>
  <c r="E37" i="5"/>
  <c r="D37" i="5"/>
  <c r="C37" i="5"/>
  <c r="B37" i="5"/>
  <c r="I36" i="5"/>
  <c r="J36" i="5" s="1"/>
  <c r="K36" i="5" s="1"/>
  <c r="I35" i="5"/>
  <c r="J35" i="5" s="1"/>
  <c r="K35" i="5" s="1"/>
  <c r="I34" i="5"/>
  <c r="J34" i="5" s="1"/>
  <c r="K34" i="5" s="1"/>
  <c r="I33" i="5"/>
  <c r="J33" i="5" s="1"/>
  <c r="I32" i="5"/>
  <c r="J32" i="5" s="1"/>
  <c r="K32" i="5" s="1"/>
  <c r="I31" i="5"/>
  <c r="J31" i="5" s="1"/>
  <c r="I30" i="5"/>
  <c r="J30" i="5" s="1"/>
  <c r="K30" i="5" s="1"/>
  <c r="I29" i="5"/>
  <c r="J29" i="5" s="1"/>
  <c r="K29" i="5" s="1"/>
  <c r="I28" i="5"/>
  <c r="J28" i="5" s="1"/>
  <c r="K28" i="5" s="1"/>
  <c r="I27" i="5"/>
  <c r="J27" i="5" s="1"/>
  <c r="K27" i="5" s="1"/>
  <c r="I26" i="5"/>
  <c r="J26" i="5" s="1"/>
  <c r="K26" i="5" s="1"/>
  <c r="I25" i="5"/>
  <c r="J25" i="5" s="1"/>
  <c r="K25" i="5" s="1"/>
  <c r="I24" i="5"/>
  <c r="J24" i="5" s="1"/>
  <c r="K24" i="5" s="1"/>
  <c r="I23" i="5"/>
  <c r="J23" i="5" s="1"/>
  <c r="K23" i="5" s="1"/>
  <c r="I22" i="5"/>
  <c r="I21" i="5"/>
  <c r="I20" i="5"/>
  <c r="J20" i="5" s="1"/>
  <c r="K20" i="5" s="1"/>
  <c r="I19" i="5"/>
  <c r="J19" i="5" s="1"/>
  <c r="K19" i="5" s="1"/>
  <c r="I18" i="5"/>
  <c r="J18" i="5" s="1"/>
  <c r="I17" i="5"/>
  <c r="J17" i="5" s="1"/>
  <c r="I16" i="5"/>
  <c r="J16" i="5" s="1"/>
  <c r="K16" i="5" s="1"/>
  <c r="I15" i="5"/>
  <c r="J15" i="5" s="1"/>
  <c r="K15" i="5" s="1"/>
  <c r="I14" i="5"/>
  <c r="J14" i="5" s="1"/>
  <c r="K14" i="5" s="1"/>
  <c r="J13" i="5"/>
  <c r="K13" i="5" s="1"/>
  <c r="I13" i="5"/>
  <c r="I12" i="5"/>
  <c r="J12" i="5" s="1"/>
  <c r="K12" i="5" s="1"/>
  <c r="I11" i="5"/>
  <c r="J11" i="5" s="1"/>
  <c r="K11" i="5" s="1"/>
  <c r="I10" i="5"/>
  <c r="J10" i="5" s="1"/>
  <c r="K10" i="5" s="1"/>
  <c r="J9" i="5"/>
  <c r="K9" i="5" s="1"/>
  <c r="I8" i="5"/>
  <c r="J8" i="5" s="1"/>
  <c r="K8" i="5" s="1"/>
  <c r="I37" i="5" l="1"/>
  <c r="J37" i="5" s="1"/>
  <c r="K37" i="5" s="1"/>
  <c r="H37" i="4"/>
  <c r="G37" i="4"/>
  <c r="F37" i="4"/>
  <c r="E37" i="4"/>
  <c r="D37" i="4"/>
  <c r="C37" i="4"/>
  <c r="B37" i="4"/>
  <c r="I36" i="4"/>
  <c r="J36" i="4" s="1"/>
  <c r="K36" i="4" s="1"/>
  <c r="I35" i="4"/>
  <c r="J35" i="4" s="1"/>
  <c r="K35" i="4" s="1"/>
  <c r="I34" i="4"/>
  <c r="J34" i="4" s="1"/>
  <c r="K34" i="4" s="1"/>
  <c r="I33" i="4"/>
  <c r="J33" i="4" s="1"/>
  <c r="I32" i="4"/>
  <c r="J32" i="4" s="1"/>
  <c r="K32" i="4" s="1"/>
  <c r="I31" i="4"/>
  <c r="J31" i="4" s="1"/>
  <c r="I30" i="4"/>
  <c r="J30" i="4" s="1"/>
  <c r="K30" i="4" s="1"/>
  <c r="I29" i="4"/>
  <c r="J29" i="4" s="1"/>
  <c r="K29" i="4" s="1"/>
  <c r="I28" i="4"/>
  <c r="J28" i="4" s="1"/>
  <c r="K28" i="4" s="1"/>
  <c r="I27" i="4"/>
  <c r="J27" i="4" s="1"/>
  <c r="K27" i="4" s="1"/>
  <c r="I26" i="4"/>
  <c r="J26" i="4" s="1"/>
  <c r="K26" i="4" s="1"/>
  <c r="I25" i="4"/>
  <c r="J25" i="4" s="1"/>
  <c r="K25" i="4" s="1"/>
  <c r="I24" i="4"/>
  <c r="J24" i="4" s="1"/>
  <c r="K24" i="4" s="1"/>
  <c r="I23" i="4"/>
  <c r="J23" i="4" s="1"/>
  <c r="K23" i="4" s="1"/>
  <c r="I22" i="4"/>
  <c r="I21" i="4"/>
  <c r="I20" i="4"/>
  <c r="J20" i="4" s="1"/>
  <c r="K20" i="4" s="1"/>
  <c r="I19" i="4"/>
  <c r="J19" i="4" s="1"/>
  <c r="K19" i="4" s="1"/>
  <c r="I18" i="4"/>
  <c r="J18" i="4" s="1"/>
  <c r="I17" i="4"/>
  <c r="J17" i="4" s="1"/>
  <c r="I16" i="4"/>
  <c r="J16" i="4" s="1"/>
  <c r="K16" i="4" s="1"/>
  <c r="I15" i="4"/>
  <c r="J15" i="4" s="1"/>
  <c r="K15" i="4" s="1"/>
  <c r="I14" i="4"/>
  <c r="J14" i="4" s="1"/>
  <c r="K14" i="4" s="1"/>
  <c r="I13" i="4"/>
  <c r="J13" i="4" s="1"/>
  <c r="K13" i="4" s="1"/>
  <c r="I12" i="4"/>
  <c r="J12" i="4" s="1"/>
  <c r="K12" i="4" s="1"/>
  <c r="I11" i="4"/>
  <c r="J11" i="4" s="1"/>
  <c r="K11" i="4" s="1"/>
  <c r="I10" i="4"/>
  <c r="J10" i="4" s="1"/>
  <c r="K10" i="4" s="1"/>
  <c r="I9" i="4"/>
  <c r="J9" i="4" s="1"/>
  <c r="K9" i="4" s="1"/>
  <c r="I8" i="4"/>
  <c r="J8" i="4" s="1"/>
  <c r="K8" i="4" s="1"/>
  <c r="I37" i="4" l="1"/>
  <c r="J37" i="4" s="1"/>
  <c r="K37" i="4" s="1"/>
  <c r="H37" i="3"/>
  <c r="G37" i="3"/>
  <c r="F37" i="3"/>
  <c r="E37" i="3"/>
  <c r="D37" i="3"/>
  <c r="C37" i="3"/>
  <c r="B37" i="3"/>
  <c r="I36" i="3"/>
  <c r="J36" i="3" s="1"/>
  <c r="K36" i="3" s="1"/>
  <c r="I35" i="3"/>
  <c r="J35" i="3" s="1"/>
  <c r="K35" i="3" s="1"/>
  <c r="I34" i="3"/>
  <c r="J34" i="3" s="1"/>
  <c r="K34" i="3" s="1"/>
  <c r="I33" i="3"/>
  <c r="J33" i="3" s="1"/>
  <c r="I32" i="3"/>
  <c r="J32" i="3" s="1"/>
  <c r="K32" i="3" s="1"/>
  <c r="I31" i="3"/>
  <c r="J31" i="3" s="1"/>
  <c r="I30" i="3"/>
  <c r="J30" i="3" s="1"/>
  <c r="K30" i="3" s="1"/>
  <c r="I29" i="3"/>
  <c r="J29" i="3" s="1"/>
  <c r="K29" i="3" s="1"/>
  <c r="I28" i="3"/>
  <c r="J28" i="3" s="1"/>
  <c r="K28" i="3" s="1"/>
  <c r="I27" i="3"/>
  <c r="J27" i="3" s="1"/>
  <c r="K27" i="3" s="1"/>
  <c r="I26" i="3"/>
  <c r="J26" i="3" s="1"/>
  <c r="K26" i="3" s="1"/>
  <c r="I25" i="3"/>
  <c r="J25" i="3" s="1"/>
  <c r="K25" i="3" s="1"/>
  <c r="I24" i="3"/>
  <c r="J24" i="3" s="1"/>
  <c r="K24" i="3" s="1"/>
  <c r="I23" i="3"/>
  <c r="J23" i="3" s="1"/>
  <c r="K23" i="3" s="1"/>
  <c r="I22" i="3"/>
  <c r="I21" i="3"/>
  <c r="I20" i="3"/>
  <c r="J20" i="3" s="1"/>
  <c r="K20" i="3" s="1"/>
  <c r="I19" i="3"/>
  <c r="J19" i="3" s="1"/>
  <c r="K19" i="3" s="1"/>
  <c r="I18" i="3"/>
  <c r="J18" i="3" s="1"/>
  <c r="I17" i="3"/>
  <c r="J17" i="3" s="1"/>
  <c r="I16" i="3"/>
  <c r="J16" i="3" s="1"/>
  <c r="K16" i="3" s="1"/>
  <c r="I15" i="3"/>
  <c r="J15" i="3" s="1"/>
  <c r="K15" i="3" s="1"/>
  <c r="I14" i="3"/>
  <c r="J14" i="3" s="1"/>
  <c r="K14" i="3" s="1"/>
  <c r="I13" i="3"/>
  <c r="J13" i="3" s="1"/>
  <c r="K13" i="3" s="1"/>
  <c r="I12" i="3"/>
  <c r="J12" i="3" s="1"/>
  <c r="K12" i="3" s="1"/>
  <c r="I11" i="3"/>
  <c r="J11" i="3" s="1"/>
  <c r="K11" i="3" s="1"/>
  <c r="I10" i="3"/>
  <c r="J10" i="3" s="1"/>
  <c r="K10" i="3" s="1"/>
  <c r="I9" i="3"/>
  <c r="J9" i="3" s="1"/>
  <c r="K9" i="3" s="1"/>
  <c r="I8" i="3"/>
  <c r="J8" i="3" s="1"/>
  <c r="K8" i="3" s="1"/>
  <c r="I37" i="3" l="1"/>
  <c r="J37" i="3" s="1"/>
  <c r="K37" i="3" s="1"/>
  <c r="G37" i="2"/>
  <c r="H37" i="2"/>
  <c r="F37" i="2"/>
  <c r="E37" i="2"/>
  <c r="D37" i="2"/>
  <c r="C37" i="2"/>
  <c r="B37" i="2"/>
  <c r="I36" i="2"/>
  <c r="J36" i="2" s="1"/>
  <c r="K36" i="2" s="1"/>
  <c r="I35" i="2"/>
  <c r="J35" i="2" s="1"/>
  <c r="K35" i="2" s="1"/>
  <c r="I34" i="2"/>
  <c r="J34" i="2" s="1"/>
  <c r="K34" i="2" s="1"/>
  <c r="I33" i="2"/>
  <c r="J33" i="2" s="1"/>
  <c r="I32" i="2"/>
  <c r="J32" i="2" s="1"/>
  <c r="K32" i="2" s="1"/>
  <c r="I31" i="2"/>
  <c r="J31" i="2" s="1"/>
  <c r="I30" i="2"/>
  <c r="J30" i="2" s="1"/>
  <c r="K30" i="2" s="1"/>
  <c r="I29" i="2"/>
  <c r="J29" i="2" s="1"/>
  <c r="K29" i="2" s="1"/>
  <c r="I28" i="2"/>
  <c r="J28" i="2" s="1"/>
  <c r="K28" i="2" s="1"/>
  <c r="I27" i="2"/>
  <c r="J27" i="2" s="1"/>
  <c r="K27" i="2" s="1"/>
  <c r="I26" i="2"/>
  <c r="J26" i="2" s="1"/>
  <c r="K26" i="2" s="1"/>
  <c r="I25" i="2"/>
  <c r="J25" i="2" s="1"/>
  <c r="K25" i="2" s="1"/>
  <c r="I24" i="2"/>
  <c r="J24" i="2" s="1"/>
  <c r="K24" i="2" s="1"/>
  <c r="I23" i="2"/>
  <c r="J23" i="2" s="1"/>
  <c r="K23" i="2" s="1"/>
  <c r="I22" i="2"/>
  <c r="I21" i="2"/>
  <c r="I20" i="2"/>
  <c r="J20" i="2" s="1"/>
  <c r="K20" i="2" s="1"/>
  <c r="I19" i="2"/>
  <c r="J19" i="2" s="1"/>
  <c r="K19" i="2" s="1"/>
  <c r="I18" i="2"/>
  <c r="J18" i="2" s="1"/>
  <c r="I17" i="2"/>
  <c r="J17" i="2" s="1"/>
  <c r="I16" i="2"/>
  <c r="J16" i="2" s="1"/>
  <c r="K16" i="2" s="1"/>
  <c r="I15" i="2"/>
  <c r="J15" i="2" s="1"/>
  <c r="K15" i="2" s="1"/>
  <c r="I14" i="2"/>
  <c r="J14" i="2" s="1"/>
  <c r="K14" i="2" s="1"/>
  <c r="I13" i="2"/>
  <c r="J13" i="2" s="1"/>
  <c r="K13" i="2" s="1"/>
  <c r="I12" i="2"/>
  <c r="J12" i="2" s="1"/>
  <c r="K12" i="2" s="1"/>
  <c r="I11" i="2"/>
  <c r="J11" i="2" s="1"/>
  <c r="K11" i="2" s="1"/>
  <c r="I10" i="2"/>
  <c r="J10" i="2" s="1"/>
  <c r="K10" i="2" s="1"/>
  <c r="I9" i="2"/>
  <c r="J9" i="2" s="1"/>
  <c r="K9" i="2" s="1"/>
  <c r="I8" i="2"/>
  <c r="J8" i="2" s="1"/>
  <c r="K8" i="2" s="1"/>
  <c r="I37" i="2" l="1"/>
  <c r="J37" i="2" s="1"/>
  <c r="K37" i="2" s="1"/>
  <c r="I25" i="1"/>
  <c r="I26" i="1"/>
  <c r="E37" i="1" l="1"/>
  <c r="H37" i="1" l="1"/>
  <c r="I21" i="1" l="1"/>
  <c r="I22" i="1"/>
  <c r="I23" i="1"/>
  <c r="I35" i="1" l="1"/>
  <c r="J35" i="1" s="1"/>
  <c r="I9" i="1" l="1"/>
  <c r="I10" i="1"/>
  <c r="I11" i="1"/>
  <c r="I12" i="1"/>
  <c r="I13" i="1"/>
  <c r="I14" i="1"/>
  <c r="I15" i="1"/>
  <c r="I16" i="1"/>
  <c r="I17" i="1"/>
  <c r="I18" i="1"/>
  <c r="I19" i="1"/>
  <c r="I20" i="1"/>
  <c r="I24" i="1"/>
  <c r="I29" i="1"/>
  <c r="I30" i="1"/>
  <c r="I31" i="1"/>
  <c r="I32" i="1"/>
  <c r="I33" i="1"/>
  <c r="I34" i="1"/>
  <c r="I36" i="1"/>
  <c r="J36" i="1" s="1"/>
  <c r="I8" i="1"/>
  <c r="J9" i="1" l="1"/>
  <c r="K9" i="1" s="1"/>
  <c r="I28" i="1" l="1"/>
  <c r="I27" i="1"/>
  <c r="J19" i="1" l="1"/>
  <c r="K19" i="1" s="1"/>
  <c r="J8" i="1"/>
  <c r="K8" i="1" s="1"/>
  <c r="J10" i="1"/>
  <c r="K10" i="1" s="1"/>
  <c r="J18" i="1"/>
  <c r="J17" i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20" i="1"/>
  <c r="K20" i="1" s="1"/>
  <c r="J23" i="1"/>
  <c r="K23" i="1" s="1"/>
  <c r="K36" i="1"/>
  <c r="K35" i="1"/>
  <c r="J34" i="1"/>
  <c r="K34" i="1" s="1"/>
  <c r="J33" i="1"/>
  <c r="J31" i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G37" i="1" l="1"/>
  <c r="J24" i="1"/>
  <c r="K24" i="1" s="1"/>
  <c r="J32" i="1"/>
  <c r="K32" i="1" s="1"/>
  <c r="F37" i="1"/>
  <c r="I37" i="1" l="1"/>
  <c r="J37" i="1" s="1"/>
  <c r="K37" i="1" s="1"/>
  <c r="D37" i="1" l="1"/>
  <c r="C37" i="1"/>
  <c r="B37" i="1"/>
</calcChain>
</file>

<file path=xl/sharedStrings.xml><?xml version="1.0" encoding="utf-8"?>
<sst xmlns="http://schemas.openxmlformats.org/spreadsheetml/2006/main" count="521" uniqueCount="56">
  <si>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</si>
  <si>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</si>
  <si>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</si>
  <si>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</si>
  <si>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</si>
  <si>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</si>
  <si>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</si>
  <si>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</si>
  <si>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</si>
  <si>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</si>
  <si>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</si>
  <si>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</si>
  <si>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</si>
  <si>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</si>
  <si>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</si>
  <si>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</si>
  <si>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</si>
  <si>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</si>
  <si>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</si>
  <si>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</si>
  <si>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</si>
  <si>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</si>
  <si>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</si>
  <si>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</si>
  <si>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</si>
  <si>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</si>
  <si>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</si>
  <si>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</si>
  <si>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</si>
  <si>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</si>
  <si>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</si>
  <si>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</si>
  <si>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</si>
  <si>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</si>
  <si>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</si>
  <si>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</si>
  <si>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</si>
  <si>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</si>
  <si>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t>งบจัดสรรขออนุมัติหลักการ (ก่อหนี้)</t>
  </si>
  <si>
    <t>ปี งปม 2566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</si>
  <si>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ตุลาคม 2566 หน่วยงานยังไม่มียอดที่ได้รับจัดสรรจากคณะฯ เนื่องจากยังไม่มีการประชุมคณะกรรมการฯ</t>
    </r>
  </si>
  <si>
    <t>ปีงบประมาณ 2567</t>
  </si>
  <si>
    <t>หน่วยปฏิบัติการทันตกรรม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</si>
  <si>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พ.ย  2566 หน่วยงานยังไม่มียอดที่ได้รับจัดสรรจากคณะฯ เนื่องจากยังไม่มีการประชุมคณะกรรมการฯ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</si>
  <si>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ธ.ค 2566 </t>
    </r>
  </si>
  <si>
    <t>งานสื่อสารองค์กรและหน่วยโสตทัศนศึกษา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</si>
  <si>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ม.ค 2567 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</si>
  <si>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29 ก.พ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</si>
  <si>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มี.ค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</si>
  <si>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เม.ย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</si>
  <si>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พ.ค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</si>
  <si>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มิ.ย  67
</t>
    </r>
  </si>
  <si>
    <t xml:space="preserve">ร้อยละของการจ่ายจริง </t>
  </si>
  <si>
    <t>ร้อยละของเงินคงเหลือ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</si>
  <si>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ก.ค  67
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</si>
  <si>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ส.ค  67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</si>
</sst>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  <font>
      <sz val="16"/>
      <color rgb="FFFF0000"/>
      <name val="TH Sarabun New"/>
      <family val="2"/>
    </font>
    <font>
      <sz val="16"/>
      <color rgb="FFFF0000"/>
      <name val="TH SarabunPSK"/>
      <family val="2"/>
    </font>
    <font>
      <sz val="16"/>
      <name val="TH Sarabun New"/>
      <family val="2"/>
    </font>
    <font>
      <sz val="16"/>
      <name val="TH SarabunPSK"/>
      <family val="2"/>
    </font>
    <font>
      <sz val="16"/>
      <name val="TH Sarabun New"/>
      <family val="2"/>
      <charset val="222"/>
    </font>
    <font>
      <sz val="16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4">
    <xf numFmtId="0" fontId="0" fillId="0" borderId="0" xfId="0"/>
    <xf numFmtId="0" fontId="2" fillId="4" borderId="0" xfId="0" applyFont="1" applyFill="1"/>
    <xf numFmtId="187" fontId="2" fillId="4" borderId="0" xfId="1" applyFont="1" applyFill="1"/>
    <xf numFmtId="0" fontId="2" fillId="4" borderId="0" xfId="0" applyFont="1" applyFill="1" applyAlignment="1">
      <alignment vertical="top" wrapText="1"/>
    </xf>
    <xf numFmtId="187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87" fontId="4" fillId="2" borderId="1" xfId="1" applyFont="1" applyFill="1" applyBorder="1" applyAlignment="1">
      <alignment horizontal="center" vertical="center" wrapText="1"/>
    </xf>
    <xf numFmtId="187" fontId="4" fillId="2" borderId="1" xfId="1" applyFont="1" applyFill="1" applyBorder="1" applyAlignment="1">
      <alignment horizontal="center" vertical="center"/>
    </xf>
    <xf numFmtId="187" fontId="5" fillId="3" borderId="1" xfId="1" applyFont="1" applyFill="1" applyBorder="1" applyAlignment="1">
      <alignment wrapText="1"/>
    </xf>
    <xf numFmtId="187" fontId="5" fillId="3" borderId="1" xfId="1" applyFont="1" applyFill="1" applyBorder="1" applyAlignment="1"/>
    <xf numFmtId="187" fontId="5" fillId="3" borderId="1" xfId="1" applyFont="1" applyFill="1" applyBorder="1" applyAlignment="1">
      <alignment horizontal="center"/>
    </xf>
    <xf numFmtId="187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187" fontId="4" fillId="2" borderId="1" xfId="1" applyFont="1" applyFill="1" applyBorder="1" applyAlignment="1">
      <alignment horizontal="center" wrapText="1"/>
    </xf>
    <xf numFmtId="187" fontId="4" fillId="2" borderId="1" xfId="1" applyFont="1" applyFill="1" applyBorder="1" applyAlignment="1">
      <alignment horizontal="center"/>
    </xf>
    <xf numFmtId="187" fontId="5" fillId="3" borderId="1" xfId="1" applyFont="1" applyFill="1" applyBorder="1" applyAlignment="1">
      <alignment vertical="top" wrapText="1"/>
    </xf>
    <xf numFmtId="187" fontId="5" fillId="3" borderId="1" xfId="1" applyFont="1" applyFill="1" applyBorder="1" applyAlignment="1">
      <alignment vertical="top"/>
    </xf>
    <xf numFmtId="187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187" fontId="2" fillId="4" borderId="0" xfId="0" applyNumberFormat="1" applyFont="1" applyFill="1" applyAlignment="1">
      <alignment vertical="top"/>
    </xf>
    <xf numFmtId="187" fontId="6" fillId="2" borderId="1" xfId="1" applyFont="1" applyFill="1" applyBorder="1" applyAlignment="1">
      <alignment horizontal="center" vertical="center" wrapText="1"/>
    </xf>
    <xf numFmtId="187" fontId="7" fillId="2" borderId="1" xfId="0" applyNumberFormat="1" applyFont="1" applyFill="1" applyBorder="1" applyAlignment="1">
      <alignment vertical="top"/>
    </xf>
    <xf numFmtId="187" fontId="2" fillId="5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187" fontId="2" fillId="4" borderId="0" xfId="1" applyFont="1" applyFill="1" applyAlignment="1">
      <alignment vertical="top"/>
    </xf>
    <xf numFmtId="187" fontId="4" fillId="2" borderId="1" xfId="1" applyFont="1" applyFill="1" applyBorder="1" applyAlignment="1">
      <alignment horizontal="center" vertical="top"/>
    </xf>
    <xf numFmtId="187" fontId="8" fillId="3" borderId="1" xfId="1" applyFont="1" applyFill="1" applyBorder="1" applyAlignment="1">
      <alignment horizontal="center" vertical="top"/>
    </xf>
    <xf numFmtId="187" fontId="9" fillId="3" borderId="1" xfId="0" applyNumberFormat="1" applyFont="1" applyFill="1" applyBorder="1" applyAlignment="1">
      <alignment vertical="top"/>
    </xf>
    <xf numFmtId="187" fontId="10" fillId="3" borderId="1" xfId="1" applyFont="1" applyFill="1" applyBorder="1" applyAlignment="1">
      <alignment horizontal="center" vertical="top"/>
    </xf>
    <xf numFmtId="187" fontId="11" fillId="3" borderId="1" xfId="0" applyNumberFormat="1" applyFont="1" applyFill="1" applyBorder="1" applyAlignment="1">
      <alignment vertical="top"/>
    </xf>
    <xf numFmtId="187" fontId="12" fillId="3" borderId="1" xfId="1" applyFont="1" applyFill="1" applyBorder="1" applyAlignment="1">
      <alignment horizontal="center" vertical="top"/>
    </xf>
    <xf numFmtId="187" fontId="13" fillId="3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87" fontId="2" fillId="3" borderId="1" xfId="1" applyNumberFormat="1" applyFont="1" applyFill="1" applyBorder="1"/>
    <xf numFmtId="187" fontId="2" fillId="3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87" fontId="4" fillId="2" borderId="1" xfId="0" applyNumberFormat="1" applyFont="1" applyFill="1" applyBorder="1"/>
    <xf numFmtId="187" fontId="5" fillId="3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4240741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856122" y="102948"/>
          <a:ext cx="111381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5640916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V="1">
          <a:off x="6993466" y="9010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97E3F89E-BCFF-4018-BF5F-4D4074364681}"/>
            </a:ext>
          </a:extLst>
        </xdr:cNvPr>
        <xdr:cNvSpPr/>
      </xdr:nvSpPr>
      <xdr:spPr>
        <a:xfrm>
          <a:off x="4240741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E1647D00-42F7-4065-8977-107D41CF20E1}"/>
            </a:ext>
          </a:extLst>
        </xdr:cNvPr>
        <xdr:cNvSpPr/>
      </xdr:nvSpPr>
      <xdr:spPr>
        <a:xfrm>
          <a:off x="1856122" y="102948"/>
          <a:ext cx="111381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77D2B30B-C1AE-4606-A11C-42EF1DA42793}"/>
            </a:ext>
          </a:extLst>
        </xdr:cNvPr>
        <xdr:cNvSpPr/>
      </xdr:nvSpPr>
      <xdr:spPr>
        <a:xfrm>
          <a:off x="5640916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E0256A0B-D468-4F54-B50D-9CDC8D84F870}"/>
            </a:ext>
          </a:extLst>
        </xdr:cNvPr>
        <xdr:cNvSpPr/>
      </xdr:nvSpPr>
      <xdr:spPr>
        <a:xfrm flipV="1">
          <a:off x="6993466" y="9010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5" name="Arrow: Down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6" name="Rectangle: Rounded Corners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7" name="Arrow: Dow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76200</xdr:colOff>
      <xdr:row>36</xdr:row>
      <xdr:rowOff>57150</xdr:rowOff>
    </xdr:from>
    <xdr:to>
      <xdr:col>4</xdr:col>
      <xdr:colOff>207434</xdr:colOff>
      <xdr:row>36</xdr:row>
      <xdr:rowOff>222251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 flipV="1">
          <a:off x="6572250" y="9620250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856122" y="102948"/>
          <a:ext cx="1073813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856122" y="102948"/>
          <a:ext cx="1073813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240741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856122" y="102948"/>
          <a:ext cx="111381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5640916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 flipV="1">
          <a:off x="6993466" y="9010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zoomScale="90" zoomScaleNormal="90" workbookViewId="0">
      <pane ySplit="7" topLeftCell="A8" activePane="bottomLeft" state="frozen"/>
      <selection pane="bottomLeft"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2" t="s">
        <v>0</v>
      </c>
      <c r="B6" s="6" t="s">
        <v>1</v>
      </c>
      <c r="C6" s="6" t="s">
        <v>2</v>
      </c>
      <c r="D6" s="6" t="s">
        <v>3</v>
      </c>
      <c r="E6" s="35" t="s">
        <v>39</v>
      </c>
      <c r="F6" s="63" t="s">
        <v>41</v>
      </c>
      <c r="G6" s="63"/>
      <c r="H6" s="63"/>
      <c r="I6" s="63"/>
      <c r="J6" s="63"/>
    </row>
    <row r="7" spans="1:12" ht="48" x14ac:dyDescent="0.35">
      <c r="A7" s="62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2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313083.2</v>
      </c>
      <c r="H8" s="13">
        <v>29243.1</v>
      </c>
      <c r="I8" s="31">
        <f>+F8-G8-H8</f>
        <v>-342326.3</v>
      </c>
      <c r="J8" s="32" t="e">
        <f>+I8*100/F8</f>
        <v>#DIV/0!</v>
      </c>
      <c r="K8" s="4" t="e">
        <f>100-J8</f>
        <v>#DIV/0!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142207.9</v>
      </c>
      <c r="H9" s="13">
        <v>0</v>
      </c>
      <c r="I9" s="31">
        <f t="shared" ref="I9:I35" si="0">+F9-G9-H9</f>
        <v>-142207.9</v>
      </c>
      <c r="J9" s="32" t="e">
        <f>+I9*100/F9</f>
        <v>#DIV/0!</v>
      </c>
      <c r="K9" s="4" t="e">
        <f t="shared" ref="K9:K15" si="1">100-J9</f>
        <v>#DIV/0!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233187.32</v>
      </c>
      <c r="H10" s="13">
        <v>4772.8</v>
      </c>
      <c r="I10" s="33">
        <f t="shared" si="0"/>
        <v>-237960.12</v>
      </c>
      <c r="J10" s="34" t="e">
        <f>+I10*100/F10</f>
        <v>#DIV/0!</v>
      </c>
      <c r="K10" s="4" t="e">
        <f t="shared" si="1"/>
        <v>#DIV/0!</v>
      </c>
    </row>
    <row r="11" spans="1:12" s="20" customFormat="1" ht="48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1970.35</v>
      </c>
      <c r="H11" s="18">
        <v>1970.35</v>
      </c>
      <c r="I11" s="31">
        <f t="shared" si="0"/>
        <v>-3940.7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>
        <v>0</v>
      </c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>
        <v>0</v>
      </c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>
        <v>0</v>
      </c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>
        <v>0</v>
      </c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0</v>
      </c>
      <c r="H16" s="13"/>
      <c r="I16" s="31">
        <f t="shared" si="0"/>
        <v>0</v>
      </c>
      <c r="J16" s="32" t="e">
        <f t="shared" si="2"/>
        <v>#DIV/0!</v>
      </c>
      <c r="K16" s="4" t="e">
        <f>100-J16</f>
        <v>#DIV/0!</v>
      </c>
    </row>
    <row r="17" spans="1:11" s="20" customFormat="1" ht="48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/>
      <c r="I17" s="31">
        <f t="shared" si="0"/>
        <v>0</v>
      </c>
      <c r="J17" s="32" t="e">
        <f t="shared" si="2"/>
        <v>#DIV/0!</v>
      </c>
      <c r="K17" s="4"/>
    </row>
    <row r="18" spans="1:11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>
        <v>0</v>
      </c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14926</v>
      </c>
      <c r="H19" s="13">
        <v>0</v>
      </c>
      <c r="I19" s="31">
        <f t="shared" si="0"/>
        <v>-14926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>
        <v>0</v>
      </c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10680</v>
      </c>
      <c r="H23" s="18">
        <v>0</v>
      </c>
      <c r="I23" s="31">
        <f t="shared" si="0"/>
        <v>-10680</v>
      </c>
      <c r="J23" s="32" t="e">
        <f t="shared" si="2"/>
        <v>#DIV/0!</v>
      </c>
      <c r="K23" s="4" t="e">
        <f t="shared" si="3"/>
        <v>#DIV/0!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515</v>
      </c>
      <c r="H25" s="13">
        <v>0</v>
      </c>
      <c r="I25" s="31">
        <f t="shared" si="0"/>
        <v>-515</v>
      </c>
      <c r="J25" s="32">
        <f>+I25*100/G25</f>
        <v>-100</v>
      </c>
      <c r="K25" s="4">
        <f t="shared" si="3"/>
        <v>200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1050</v>
      </c>
      <c r="H26" s="13">
        <v>10732.5</v>
      </c>
      <c r="I26" s="31">
        <f t="shared" si="0"/>
        <v>-11782.5</v>
      </c>
      <c r="J26" s="32">
        <f>+I26*100/G26</f>
        <v>-1122.1428571428571</v>
      </c>
      <c r="K26" s="4">
        <f t="shared" si="3"/>
        <v>1222.1428571428571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>
        <v>0</v>
      </c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0</v>
      </c>
      <c r="H28" s="13"/>
      <c r="I28" s="31">
        <f t="shared" si="0"/>
        <v>0</v>
      </c>
      <c r="J28" s="32" t="e">
        <f t="shared" si="2"/>
        <v>#DIV/0!</v>
      </c>
      <c r="K28" s="25" t="e">
        <f t="shared" si="3"/>
        <v>#DIV/0!</v>
      </c>
    </row>
    <row r="29" spans="1:11" ht="24" x14ac:dyDescent="0.55000000000000004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>
        <v>0</v>
      </c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7490</v>
      </c>
      <c r="H30" s="13">
        <v>0</v>
      </c>
      <c r="I30" s="31">
        <f t="shared" si="0"/>
        <v>-7490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>
        <v>0</v>
      </c>
      <c r="H31" s="13"/>
      <c r="I31" s="31">
        <f t="shared" si="0"/>
        <v>0</v>
      </c>
      <c r="J31" s="32" t="e">
        <f t="shared" si="2"/>
        <v>#DIV/0!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>
        <v>0</v>
      </c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>
        <v>0</v>
      </c>
      <c r="H33" s="13"/>
      <c r="I33" s="31">
        <f t="shared" si="0"/>
        <v>0</v>
      </c>
      <c r="J33" s="32" t="e">
        <f t="shared" si="2"/>
        <v>#DIV/0!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1500</v>
      </c>
      <c r="H34" s="13">
        <v>0</v>
      </c>
      <c r="I34" s="31">
        <f>+F34-G34-H34</f>
        <v>-1500</v>
      </c>
      <c r="J34" s="32" t="e">
        <f>+I34*100/F34</f>
        <v>#DIV/0!</v>
      </c>
      <c r="K34" s="4" t="e">
        <f t="shared" si="3"/>
        <v>#DIV/0!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>
        <v>0</v>
      </c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1195</v>
      </c>
      <c r="H36" s="39">
        <v>1400</v>
      </c>
      <c r="I36" s="31">
        <f>+F36-H36-G36</f>
        <v>-2595</v>
      </c>
      <c r="J36" s="32" t="e">
        <f>+I36*100/F36</f>
        <v>#DIV/0!</v>
      </c>
      <c r="K36" s="4" t="e">
        <f t="shared" si="3"/>
        <v>#DIV/0!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 t="shared" si="4"/>
        <v>727804.7699999999</v>
      </c>
      <c r="H37" s="16">
        <f t="shared" si="4"/>
        <v>48118.75</v>
      </c>
      <c r="I37" s="28">
        <f>+F37-G37-H37</f>
        <v>-775923.5199999999</v>
      </c>
      <c r="J37" s="24" t="e">
        <f>+I37*100/F37</f>
        <v>#DIV/0!</v>
      </c>
      <c r="K37" s="4" t="e">
        <f>100-J37</f>
        <v>#DIV/0!</v>
      </c>
    </row>
    <row r="38" spans="1:11" ht="42" customHeight="1" x14ac:dyDescent="0.35">
      <c r="A38" s="61" t="s">
        <v>40</v>
      </c>
      <c r="B38" s="61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38:B38"/>
    <mergeCell ref="A6:A7"/>
    <mergeCell ref="F6:J6"/>
  </mergeCells>
  <pageMargins left="0.25" right="0.25" top="0.75" bottom="0.75" header="0.3" footer="0.3"/>
  <pageSetup paperSize="9" scale="6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59"/>
  <sheetViews>
    <sheetView topLeftCell="A19" workbookViewId="0">
      <selection activeCell="F39" sqref="F39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3" width="13.75" style="1" customWidth="1"/>
    <col min="14" max="16384" width="8.875" style="1"/>
  </cols>
  <sheetData>
    <row r="1" spans="1:13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3" x14ac:dyDescent="0.35">
      <c r="A2" s="3"/>
      <c r="B2" s="3"/>
      <c r="C2" s="3"/>
      <c r="D2" s="3"/>
      <c r="E2" s="3"/>
      <c r="F2" s="3"/>
      <c r="G2" s="3"/>
      <c r="H2" s="3"/>
      <c r="I2" s="3"/>
    </row>
    <row r="3" spans="1:13" x14ac:dyDescent="0.35">
      <c r="A3" s="3"/>
      <c r="B3" s="3"/>
      <c r="C3" s="3"/>
      <c r="D3" s="3"/>
      <c r="E3" s="3"/>
      <c r="F3" s="3"/>
      <c r="G3" s="3"/>
      <c r="H3" s="3"/>
      <c r="I3" s="3"/>
    </row>
    <row r="4" spans="1:13" x14ac:dyDescent="0.35">
      <c r="A4" s="3"/>
      <c r="B4" s="3"/>
      <c r="C4" s="3"/>
      <c r="D4" s="3"/>
      <c r="E4" s="3"/>
      <c r="F4" s="3"/>
      <c r="G4" s="3"/>
      <c r="H4" s="3"/>
      <c r="I4" s="3"/>
    </row>
    <row r="5" spans="1:13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3" ht="25.5" customHeight="1" x14ac:dyDescent="0.55000000000000004">
      <c r="A6" s="62" t="s">
        <v>0</v>
      </c>
      <c r="B6" s="56" t="s">
        <v>1</v>
      </c>
      <c r="C6" s="56" t="s">
        <v>2</v>
      </c>
      <c r="D6" s="56" t="s">
        <v>3</v>
      </c>
      <c r="E6" s="56" t="s">
        <v>39</v>
      </c>
      <c r="F6" s="63" t="s">
        <v>41</v>
      </c>
      <c r="G6" s="63"/>
      <c r="H6" s="63"/>
      <c r="I6" s="63"/>
      <c r="J6" s="63"/>
      <c r="L6" s="62" t="s">
        <v>52</v>
      </c>
      <c r="M6" s="62" t="s">
        <v>53</v>
      </c>
    </row>
    <row r="7" spans="1:13" ht="48" x14ac:dyDescent="0.35">
      <c r="A7" s="62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55" t="s">
        <v>38</v>
      </c>
      <c r="H7" s="7" t="s">
        <v>23</v>
      </c>
      <c r="I7" s="9" t="s">
        <v>25</v>
      </c>
      <c r="J7" s="23" t="s">
        <v>37</v>
      </c>
      <c r="L7" s="62"/>
      <c r="M7" s="62"/>
    </row>
    <row r="8" spans="1:13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8874419.2699999996</v>
      </c>
      <c r="H8" s="13">
        <v>13712542.559999999</v>
      </c>
      <c r="I8" s="31">
        <f>+F8-G8-H8</f>
        <v>2896338.1700000018</v>
      </c>
      <c r="J8" s="32">
        <f>+I8*100/F8</f>
        <v>11.365632276824437</v>
      </c>
      <c r="K8" s="4">
        <f>100-J8</f>
        <v>88.634367723175558</v>
      </c>
      <c r="L8" s="58">
        <f>+H8*100/F8</f>
        <v>53.809916925986812</v>
      </c>
      <c r="M8" s="58">
        <f>+I8*100/F8</f>
        <v>11.365632276824437</v>
      </c>
    </row>
    <row r="9" spans="1:13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1224223.4100000001</v>
      </c>
      <c r="H9" s="13">
        <v>4331024.6400000006</v>
      </c>
      <c r="I9" s="31">
        <f>+F9-G9-H9</f>
        <v>4344751.9499999993</v>
      </c>
      <c r="J9" s="32">
        <f>+I9*100/F9</f>
        <v>43.886383333333328</v>
      </c>
      <c r="K9" s="4">
        <f t="shared" ref="K9:K15" si="0">100-J9</f>
        <v>56.113616666666672</v>
      </c>
      <c r="L9" s="58">
        <f>+H9*100/F9</f>
        <v>43.747723636363645</v>
      </c>
      <c r="M9" s="58">
        <f t="shared" ref="M9:M37" si="1">+I9*100/F9</f>
        <v>43.886383333333328</v>
      </c>
    </row>
    <row r="10" spans="1:13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927580.6399999999</v>
      </c>
      <c r="H10" s="13">
        <v>2831377.21</v>
      </c>
      <c r="I10" s="33">
        <f t="shared" ref="I10:I35" si="2">+F10-G10-H10</f>
        <v>741042.15000000037</v>
      </c>
      <c r="J10" s="34">
        <f>+I10*100/F10</f>
        <v>16.46760333333334</v>
      </c>
      <c r="K10" s="4">
        <f t="shared" si="0"/>
        <v>83.532396666666656</v>
      </c>
      <c r="L10" s="58">
        <f t="shared" ref="L10:L36" si="3">+H10*100/F10</f>
        <v>62.919493555555555</v>
      </c>
      <c r="M10" s="58">
        <f t="shared" si="1"/>
        <v>16.46760333333334</v>
      </c>
    </row>
    <row r="11" spans="1:13" s="20" customFormat="1" ht="24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128702.95000000003</v>
      </c>
      <c r="H11" s="18">
        <v>62882.649999999994</v>
      </c>
      <c r="I11" s="31">
        <f t="shared" si="2"/>
        <v>58414.39999999998</v>
      </c>
      <c r="J11" s="32">
        <f t="shared" ref="J11:J33" si="4">+I11*100/F11</f>
        <v>23.365759999999991</v>
      </c>
      <c r="K11" s="22">
        <f t="shared" si="0"/>
        <v>76.634240000000005</v>
      </c>
      <c r="L11" s="58">
        <f t="shared" si="3"/>
        <v>25.153059999999996</v>
      </c>
      <c r="M11" s="58">
        <f t="shared" si="1"/>
        <v>23.365759999999991</v>
      </c>
    </row>
    <row r="12" spans="1:13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8">
        <v>0</v>
      </c>
      <c r="I12" s="31">
        <f t="shared" si="2"/>
        <v>2200</v>
      </c>
      <c r="J12" s="32">
        <f t="shared" si="4"/>
        <v>100</v>
      </c>
      <c r="K12" s="4">
        <f t="shared" si="0"/>
        <v>0</v>
      </c>
      <c r="L12" s="58">
        <f t="shared" si="3"/>
        <v>0</v>
      </c>
      <c r="M12" s="58">
        <f t="shared" si="1"/>
        <v>100</v>
      </c>
    </row>
    <row r="13" spans="1:13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2"/>
        <v>0</v>
      </c>
      <c r="J13" s="32" t="e">
        <f t="shared" si="4"/>
        <v>#DIV/0!</v>
      </c>
      <c r="K13" s="4" t="e">
        <f t="shared" si="0"/>
        <v>#DIV/0!</v>
      </c>
      <c r="L13" s="58" t="e">
        <f t="shared" si="3"/>
        <v>#DIV/0!</v>
      </c>
      <c r="M13" s="58" t="e">
        <f t="shared" si="1"/>
        <v>#DIV/0!</v>
      </c>
    </row>
    <row r="14" spans="1:13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2"/>
        <v>0</v>
      </c>
      <c r="J14" s="32" t="e">
        <f t="shared" si="4"/>
        <v>#DIV/0!</v>
      </c>
      <c r="K14" s="4" t="e">
        <f t="shared" si="0"/>
        <v>#DIV/0!</v>
      </c>
      <c r="L14" s="58" t="e">
        <f t="shared" si="3"/>
        <v>#DIV/0!</v>
      </c>
      <c r="M14" s="58" t="e">
        <f t="shared" si="1"/>
        <v>#DIV/0!</v>
      </c>
    </row>
    <row r="15" spans="1:13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8">
        <v>0</v>
      </c>
      <c r="I15" s="31">
        <f t="shared" si="2"/>
        <v>100000</v>
      </c>
      <c r="J15" s="32">
        <f t="shared" si="4"/>
        <v>100</v>
      </c>
      <c r="K15" s="4">
        <f t="shared" si="0"/>
        <v>0</v>
      </c>
      <c r="L15" s="58">
        <f t="shared" si="3"/>
        <v>0</v>
      </c>
      <c r="M15" s="58">
        <f t="shared" si="1"/>
        <v>100</v>
      </c>
    </row>
    <row r="16" spans="1:13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69491.3</v>
      </c>
      <c r="I16" s="31">
        <f t="shared" si="2"/>
        <v>230508.7</v>
      </c>
      <c r="J16" s="32">
        <f t="shared" si="4"/>
        <v>76.83623333333334</v>
      </c>
      <c r="K16" s="4">
        <f>100-J16</f>
        <v>23.16376666666666</v>
      </c>
      <c r="L16" s="58">
        <f t="shared" si="3"/>
        <v>23.163766666666668</v>
      </c>
      <c r="M16" s="58">
        <f t="shared" si="1"/>
        <v>76.83623333333334</v>
      </c>
    </row>
    <row r="17" spans="1:13" s="20" customFormat="1" ht="24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2"/>
        <v>4844</v>
      </c>
      <c r="J17" s="32">
        <f t="shared" si="4"/>
        <v>96.88</v>
      </c>
      <c r="K17" s="22"/>
      <c r="L17" s="58">
        <f t="shared" si="3"/>
        <v>3.12</v>
      </c>
      <c r="M17" s="58">
        <f t="shared" si="1"/>
        <v>96.88</v>
      </c>
    </row>
    <row r="18" spans="1:13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2"/>
        <v>0</v>
      </c>
      <c r="J18" s="32" t="e">
        <f t="shared" si="4"/>
        <v>#DIV/0!</v>
      </c>
      <c r="K18" s="4"/>
      <c r="L18" s="58" t="e">
        <f t="shared" si="3"/>
        <v>#DIV/0!</v>
      </c>
      <c r="M18" s="58" t="e">
        <f t="shared" si="1"/>
        <v>#DIV/0!</v>
      </c>
    </row>
    <row r="19" spans="1:13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935369.16</v>
      </c>
      <c r="H19" s="13">
        <v>1093629.18</v>
      </c>
      <c r="I19" s="31">
        <f t="shared" si="2"/>
        <v>74488.659999999916</v>
      </c>
      <c r="J19" s="32">
        <f t="shared" si="4"/>
        <v>3.5411989710418896</v>
      </c>
      <c r="K19" s="4">
        <f t="shared" ref="K19:K36" si="5">100-J19</f>
        <v>96.458801028958106</v>
      </c>
      <c r="L19" s="58">
        <f t="shared" si="3"/>
        <v>51.991249767647723</v>
      </c>
      <c r="M19" s="58">
        <f t="shared" si="1"/>
        <v>3.5411989710418896</v>
      </c>
    </row>
    <row r="20" spans="1:13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2"/>
        <v>0</v>
      </c>
      <c r="J20" s="32" t="e">
        <f t="shared" si="4"/>
        <v>#DIV/0!</v>
      </c>
      <c r="K20" s="4" t="e">
        <f t="shared" si="5"/>
        <v>#DIV/0!</v>
      </c>
      <c r="L20" s="58" t="e">
        <f t="shared" si="3"/>
        <v>#DIV/0!</v>
      </c>
      <c r="M20" s="58" t="e">
        <f t="shared" si="1"/>
        <v>#DIV/0!</v>
      </c>
    </row>
    <row r="21" spans="1:13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2"/>
        <v>0</v>
      </c>
      <c r="J21" s="32"/>
      <c r="K21" s="4"/>
      <c r="L21" s="58" t="e">
        <f t="shared" si="3"/>
        <v>#DIV/0!</v>
      </c>
      <c r="M21" s="58" t="e">
        <f t="shared" si="1"/>
        <v>#DIV/0!</v>
      </c>
    </row>
    <row r="22" spans="1:13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2"/>
        <v>0</v>
      </c>
      <c r="J22" s="32"/>
      <c r="K22" s="4"/>
      <c r="L22" s="58" t="e">
        <f t="shared" si="3"/>
        <v>#DIV/0!</v>
      </c>
      <c r="M22" s="58" t="e">
        <f t="shared" si="1"/>
        <v>#DIV/0!</v>
      </c>
    </row>
    <row r="23" spans="1:13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18463.849999999999</v>
      </c>
      <c r="H23" s="18">
        <v>132424.75</v>
      </c>
      <c r="I23" s="31">
        <f t="shared" si="2"/>
        <v>14111.399999999994</v>
      </c>
      <c r="J23" s="32">
        <f t="shared" si="4"/>
        <v>8.5523636363636335</v>
      </c>
      <c r="K23" s="22">
        <f t="shared" si="5"/>
        <v>91.447636363636363</v>
      </c>
      <c r="L23" s="58">
        <f t="shared" si="3"/>
        <v>80.257424242424236</v>
      </c>
      <c r="M23" s="58">
        <f t="shared" si="1"/>
        <v>8.5523636363636335</v>
      </c>
    </row>
    <row r="24" spans="1:13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>
        <v>0</v>
      </c>
      <c r="I24" s="31">
        <f t="shared" si="2"/>
        <v>0</v>
      </c>
      <c r="J24" s="32" t="e">
        <f t="shared" si="4"/>
        <v>#DIV/0!</v>
      </c>
      <c r="K24" s="25" t="e">
        <f t="shared" si="5"/>
        <v>#DIV/0!</v>
      </c>
      <c r="L24" s="58"/>
      <c r="M24" s="58"/>
    </row>
    <row r="25" spans="1:13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f>16000+7720</f>
        <v>23720</v>
      </c>
      <c r="G25" s="12">
        <v>3300</v>
      </c>
      <c r="H25" s="13">
        <v>13035</v>
      </c>
      <c r="I25" s="31">
        <f t="shared" si="2"/>
        <v>7385</v>
      </c>
      <c r="J25" s="32">
        <f>+I25*100/G25</f>
        <v>223.78787878787878</v>
      </c>
      <c r="K25" s="4">
        <f t="shared" si="5"/>
        <v>-123.78787878787878</v>
      </c>
      <c r="L25" s="58">
        <f t="shared" si="3"/>
        <v>54.953625632377744</v>
      </c>
      <c r="M25" s="58">
        <f t="shared" si="1"/>
        <v>31.134064080944352</v>
      </c>
    </row>
    <row r="26" spans="1:13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9870</v>
      </c>
      <c r="H26" s="13">
        <v>72205</v>
      </c>
      <c r="I26" s="31">
        <f t="shared" si="2"/>
        <v>4925</v>
      </c>
      <c r="J26" s="32">
        <f>+I26*100/G26</f>
        <v>49.89868287740628</v>
      </c>
      <c r="K26" s="4">
        <f t="shared" si="5"/>
        <v>50.10131712259372</v>
      </c>
      <c r="L26" s="58">
        <f t="shared" si="3"/>
        <v>82.994252873563212</v>
      </c>
      <c r="M26" s="58">
        <f t="shared" si="1"/>
        <v>5.6609195402298846</v>
      </c>
    </row>
    <row r="27" spans="1:13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53380</v>
      </c>
      <c r="H27" s="13">
        <v>13051</v>
      </c>
      <c r="I27" s="31">
        <f t="shared" si="2"/>
        <v>33569</v>
      </c>
      <c r="J27" s="32">
        <f t="shared" si="4"/>
        <v>33.569000000000003</v>
      </c>
      <c r="K27" s="4">
        <f t="shared" si="5"/>
        <v>66.430999999999997</v>
      </c>
      <c r="L27" s="58">
        <f t="shared" si="3"/>
        <v>13.051</v>
      </c>
      <c r="M27" s="58">
        <f t="shared" si="1"/>
        <v>33.569000000000003</v>
      </c>
    </row>
    <row r="28" spans="1:13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14700</v>
      </c>
      <c r="H28" s="13">
        <v>48630</v>
      </c>
      <c r="I28" s="31">
        <f t="shared" si="2"/>
        <v>3870</v>
      </c>
      <c r="J28" s="32">
        <f t="shared" si="4"/>
        <v>5.7589285714285712</v>
      </c>
      <c r="K28" s="25">
        <f t="shared" si="5"/>
        <v>94.241071428571431</v>
      </c>
      <c r="L28" s="58">
        <f t="shared" si="3"/>
        <v>72.366071428571431</v>
      </c>
      <c r="M28" s="58">
        <f t="shared" si="1"/>
        <v>5.7589285714285712</v>
      </c>
    </row>
    <row r="29" spans="1:13" s="20" customFormat="1" ht="24" x14ac:dyDescent="0.55000000000000004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173389.99000000002</v>
      </c>
      <c r="I29" s="31">
        <f t="shared" si="2"/>
        <v>26610.00999999998</v>
      </c>
      <c r="J29" s="32">
        <f t="shared" si="4"/>
        <v>13.305004999999991</v>
      </c>
      <c r="K29" s="22">
        <f t="shared" si="5"/>
        <v>86.694995000000006</v>
      </c>
      <c r="L29" s="58">
        <f t="shared" si="3"/>
        <v>86.69499500000002</v>
      </c>
      <c r="M29" s="58">
        <f t="shared" si="1"/>
        <v>13.305004999999991</v>
      </c>
    </row>
    <row r="30" spans="1:13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2"/>
        <v>0</v>
      </c>
      <c r="J30" s="32" t="e">
        <f t="shared" si="4"/>
        <v>#DIV/0!</v>
      </c>
      <c r="K30" s="4" t="e">
        <f t="shared" si="5"/>
        <v>#DIV/0!</v>
      </c>
      <c r="L30" s="58" t="e">
        <f t="shared" si="3"/>
        <v>#DIV/0!</v>
      </c>
      <c r="M30" s="58" t="e">
        <f t="shared" si="1"/>
        <v>#DIV/0!</v>
      </c>
    </row>
    <row r="31" spans="1:13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2"/>
        <v>1100</v>
      </c>
      <c r="J31" s="32">
        <f t="shared" si="4"/>
        <v>22</v>
      </c>
      <c r="K31" s="4"/>
      <c r="L31" s="58">
        <f t="shared" si="3"/>
        <v>78</v>
      </c>
      <c r="M31" s="58">
        <f t="shared" si="1"/>
        <v>22</v>
      </c>
    </row>
    <row r="32" spans="1:13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800</v>
      </c>
      <c r="H32" s="13">
        <v>0</v>
      </c>
      <c r="I32" s="31">
        <f t="shared" si="2"/>
        <v>4200</v>
      </c>
      <c r="J32" s="32">
        <f t="shared" si="4"/>
        <v>84</v>
      </c>
      <c r="K32" s="4">
        <f t="shared" si="5"/>
        <v>16</v>
      </c>
      <c r="L32" s="58">
        <f t="shared" si="3"/>
        <v>0</v>
      </c>
      <c r="M32" s="58">
        <f t="shared" si="1"/>
        <v>84</v>
      </c>
    </row>
    <row r="33" spans="1:13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1370</v>
      </c>
      <c r="I33" s="31">
        <f t="shared" si="2"/>
        <v>1630</v>
      </c>
      <c r="J33" s="32">
        <f t="shared" si="4"/>
        <v>54.333333333333336</v>
      </c>
      <c r="K33" s="4"/>
      <c r="L33" s="58">
        <f t="shared" si="3"/>
        <v>45.666666666666664</v>
      </c>
      <c r="M33" s="58">
        <f t="shared" si="1"/>
        <v>54.333333333333336</v>
      </c>
    </row>
    <row r="34" spans="1:13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62174.45</v>
      </c>
      <c r="H34" s="13">
        <v>696355.43000000017</v>
      </c>
      <c r="I34" s="31">
        <f>+F34-G34-H34</f>
        <v>41470.119999999879</v>
      </c>
      <c r="J34" s="32">
        <f>+I34*100/F34</f>
        <v>5.1837649999999851</v>
      </c>
      <c r="K34" s="4">
        <f t="shared" si="5"/>
        <v>94.81623500000002</v>
      </c>
      <c r="L34" s="58">
        <f t="shared" si="3"/>
        <v>87.044428750000023</v>
      </c>
      <c r="M34" s="58">
        <f t="shared" si="1"/>
        <v>5.1837649999999851</v>
      </c>
    </row>
    <row r="35" spans="1:13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125694.14999999998</v>
      </c>
      <c r="I35" s="19">
        <f t="shared" si="2"/>
        <v>10925.85000000002</v>
      </c>
      <c r="J35" s="30">
        <f>+I35*100/F35</f>
        <v>7.9972551602986535</v>
      </c>
      <c r="K35" s="4">
        <f t="shared" si="5"/>
        <v>92.00274483970135</v>
      </c>
      <c r="L35" s="58">
        <f t="shared" si="3"/>
        <v>92.00274483970135</v>
      </c>
      <c r="M35" s="58">
        <f t="shared" si="1"/>
        <v>7.9972551602986535</v>
      </c>
    </row>
    <row r="36" spans="1:13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39228</v>
      </c>
      <c r="H36" s="39">
        <v>109607.97</v>
      </c>
      <c r="I36" s="31">
        <f>+F36-H36-G36</f>
        <v>51164.03</v>
      </c>
      <c r="J36" s="32">
        <f>+I36*100/F36</f>
        <v>25.582014999999998</v>
      </c>
      <c r="K36" s="4">
        <f t="shared" si="5"/>
        <v>74.417985000000002</v>
      </c>
      <c r="L36" s="58">
        <f t="shared" si="3"/>
        <v>54.803984999999997</v>
      </c>
      <c r="M36" s="58">
        <f t="shared" si="1"/>
        <v>25.582014999999998</v>
      </c>
    </row>
    <row r="37" spans="1:13" ht="24" x14ac:dyDescent="0.55000000000000004">
      <c r="A37" s="15" t="s">
        <v>22</v>
      </c>
      <c r="B37" s="16">
        <f t="shared" ref="B37:F37" si="6">SUM(B8:B36)</f>
        <v>37568740.239999995</v>
      </c>
      <c r="C37" s="16">
        <f t="shared" si="6"/>
        <v>36871149.889999993</v>
      </c>
      <c r="D37" s="16">
        <f t="shared" si="6"/>
        <v>32672485.359999999</v>
      </c>
      <c r="E37" s="16">
        <f t="shared" si="6"/>
        <v>42019298.800000012</v>
      </c>
      <c r="F37" s="16">
        <f t="shared" si="6"/>
        <v>44436527</v>
      </c>
      <c r="G37" s="16">
        <f>SUM(G8:G36)</f>
        <v>12292211.729999999</v>
      </c>
      <c r="H37" s="16">
        <f>SUM(H8:H36)</f>
        <v>23490766.829999994</v>
      </c>
      <c r="I37" s="28">
        <f>+F37-G37-H37</f>
        <v>8653548.4400000088</v>
      </c>
      <c r="J37" s="24">
        <f>+I37*100/F37</f>
        <v>19.473953128695246</v>
      </c>
      <c r="K37" s="4">
        <f>100-J37</f>
        <v>80.526046871304757</v>
      </c>
      <c r="L37" s="57">
        <f>+H37*100/F37</f>
        <v>52.863642628957017</v>
      </c>
      <c r="M37" s="57">
        <f t="shared" si="1"/>
        <v>19.473953128695246</v>
      </c>
    </row>
    <row r="38" spans="1:13" ht="42" customHeight="1" x14ac:dyDescent="0.35">
      <c r="A38" s="61" t="s">
        <v>54</v>
      </c>
      <c r="B38" s="61"/>
      <c r="J38" s="22"/>
      <c r="K38" s="4"/>
      <c r="L38" s="4"/>
      <c r="M38" s="4"/>
    </row>
    <row r="40" spans="1:13" x14ac:dyDescent="0.35">
      <c r="A40" s="1"/>
      <c r="F40" s="1"/>
      <c r="G40" s="1"/>
      <c r="H40" s="1"/>
      <c r="I40" s="22"/>
      <c r="J40" s="1"/>
    </row>
    <row r="41" spans="1:13" x14ac:dyDescent="0.35">
      <c r="A41" s="1"/>
      <c r="F41" s="1"/>
      <c r="G41" s="4"/>
      <c r="H41" s="1"/>
      <c r="I41" s="20"/>
      <c r="J41" s="1"/>
    </row>
    <row r="42" spans="1:13" x14ac:dyDescent="0.35">
      <c r="A42" s="1"/>
      <c r="F42" s="1"/>
      <c r="G42" s="1"/>
      <c r="H42" s="1"/>
      <c r="I42" s="20"/>
      <c r="J42" s="1"/>
    </row>
    <row r="43" spans="1:13" x14ac:dyDescent="0.35">
      <c r="A43" s="1"/>
      <c r="F43" s="1"/>
      <c r="G43" s="1"/>
      <c r="H43" s="1"/>
      <c r="I43" s="20"/>
      <c r="J43" s="1"/>
    </row>
    <row r="44" spans="1:13" x14ac:dyDescent="0.35">
      <c r="A44" s="1"/>
      <c r="F44" s="1"/>
      <c r="G44" s="1"/>
      <c r="H44" s="1"/>
      <c r="I44" s="20"/>
      <c r="J44" s="1"/>
    </row>
    <row r="45" spans="1:13" x14ac:dyDescent="0.35">
      <c r="A45" s="1"/>
      <c r="F45" s="1"/>
      <c r="G45" s="1"/>
      <c r="H45" s="1"/>
      <c r="I45" s="20"/>
      <c r="J45" s="1"/>
    </row>
    <row r="46" spans="1:13" x14ac:dyDescent="0.35">
      <c r="A46" s="1"/>
      <c r="F46" s="1"/>
      <c r="G46" s="1"/>
      <c r="H46" s="1"/>
      <c r="I46" s="20"/>
      <c r="J46" s="1"/>
    </row>
    <row r="47" spans="1:13" x14ac:dyDescent="0.35">
      <c r="A47" s="1"/>
      <c r="F47" s="1"/>
      <c r="G47" s="1"/>
      <c r="H47" s="1"/>
      <c r="I47" s="20"/>
      <c r="J47" s="1"/>
    </row>
    <row r="48" spans="1:13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5">
    <mergeCell ref="A6:A7"/>
    <mergeCell ref="F6:J6"/>
    <mergeCell ref="A38:B38"/>
    <mergeCell ref="L6:L7"/>
    <mergeCell ref="M6:M7"/>
  </mergeCells>
  <conditionalFormatting sqref="H8:H3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19" bottom="0.21" header="0.17" footer="0.17"/>
  <pageSetup paperSize="9" scale="73" fitToHeight="0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C4743-41C1-4084-8F94-CFD75D686E65}">
  <sheetPr>
    <pageSetUpPr fitToPage="1"/>
  </sheetPr>
  <dimension ref="A1:M59"/>
  <sheetViews>
    <sheetView tabSelected="1" topLeftCell="A23" workbookViewId="0">
      <selection activeCell="I39" sqref="I39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3" width="13.75" style="1" customWidth="1"/>
    <col min="14" max="16384" width="8.875" style="1"/>
  </cols>
  <sheetData>
    <row r="1" spans="1:13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3" x14ac:dyDescent="0.35">
      <c r="A2" s="3"/>
      <c r="B2" s="3"/>
      <c r="C2" s="3"/>
      <c r="D2" s="3"/>
      <c r="E2" s="3"/>
      <c r="F2" s="3"/>
      <c r="G2" s="3"/>
      <c r="H2" s="3"/>
      <c r="I2" s="3"/>
    </row>
    <row r="3" spans="1:13" x14ac:dyDescent="0.35">
      <c r="A3" s="3"/>
      <c r="B3" s="3"/>
      <c r="C3" s="3"/>
      <c r="D3" s="3"/>
      <c r="E3" s="3"/>
      <c r="F3" s="3"/>
      <c r="G3" s="3"/>
      <c r="H3" s="3"/>
      <c r="I3" s="3"/>
    </row>
    <row r="4" spans="1:13" x14ac:dyDescent="0.35">
      <c r="A4" s="3"/>
      <c r="B4" s="3"/>
      <c r="C4" s="3"/>
      <c r="D4" s="3"/>
      <c r="E4" s="3"/>
      <c r="F4" s="3"/>
      <c r="G4" s="3"/>
      <c r="H4" s="3"/>
      <c r="I4" s="3"/>
    </row>
    <row r="5" spans="1:13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3" ht="25.5" customHeight="1" x14ac:dyDescent="0.55000000000000004">
      <c r="A6" s="62" t="s">
        <v>0</v>
      </c>
      <c r="B6" s="60" t="s">
        <v>1</v>
      </c>
      <c r="C6" s="60" t="s">
        <v>2</v>
      </c>
      <c r="D6" s="60" t="s">
        <v>3</v>
      </c>
      <c r="E6" s="60" t="s">
        <v>39</v>
      </c>
      <c r="F6" s="63" t="s">
        <v>41</v>
      </c>
      <c r="G6" s="63"/>
      <c r="H6" s="63"/>
      <c r="I6" s="63"/>
      <c r="J6" s="63"/>
      <c r="L6" s="62" t="s">
        <v>52</v>
      </c>
      <c r="M6" s="62" t="s">
        <v>53</v>
      </c>
    </row>
    <row r="7" spans="1:13" ht="48" x14ac:dyDescent="0.35">
      <c r="A7" s="62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59" t="s">
        <v>38</v>
      </c>
      <c r="H7" s="7" t="s">
        <v>23</v>
      </c>
      <c r="I7" s="9" t="s">
        <v>25</v>
      </c>
      <c r="J7" s="23" t="s">
        <v>37</v>
      </c>
      <c r="L7" s="62"/>
      <c r="M7" s="62"/>
    </row>
    <row r="8" spans="1:13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7642756.290000001</v>
      </c>
      <c r="H8" s="13">
        <v>17012383.27</v>
      </c>
      <c r="I8" s="31">
        <f>+F8-G8-H8</f>
        <v>828160.44000000134</v>
      </c>
      <c r="J8" s="32">
        <f>+I8*100/F8</f>
        <v>3.2498163110743166</v>
      </c>
      <c r="K8" s="4">
        <f>100-J8</f>
        <v>96.750183688925688</v>
      </c>
      <c r="L8" s="58">
        <f>+H8*100/F8</f>
        <v>66.758949076453987</v>
      </c>
      <c r="M8" s="58">
        <f>+I8*100/F8</f>
        <v>3.2498163110743166</v>
      </c>
    </row>
    <row r="9" spans="1:13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1318339.2000000002</v>
      </c>
      <c r="H9" s="13">
        <v>5534366.0500000007</v>
      </c>
      <c r="I9" s="31">
        <f>+F9-G9-H9</f>
        <v>3047294.75</v>
      </c>
      <c r="J9" s="32">
        <f>+I9*100/F9</f>
        <v>30.78075505050505</v>
      </c>
      <c r="K9" s="4">
        <f t="shared" ref="K9:K15" si="0">100-J9</f>
        <v>69.21924494949495</v>
      </c>
      <c r="L9" s="58">
        <f>+H9*100/F9</f>
        <v>55.902687373737386</v>
      </c>
      <c r="M9" s="58">
        <f t="shared" ref="M9:M37" si="1">+I9*100/F9</f>
        <v>30.78075505050505</v>
      </c>
    </row>
    <row r="10" spans="1:13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1007794.26</v>
      </c>
      <c r="H10" s="13">
        <v>3428207.2600000002</v>
      </c>
      <c r="I10" s="33">
        <f t="shared" ref="I10:I35" si="2">+F10-G10-H10</f>
        <v>63998.479999999981</v>
      </c>
      <c r="J10" s="34">
        <f>+I10*100/F10</f>
        <v>1.4221884444444439</v>
      </c>
      <c r="K10" s="4">
        <f t="shared" si="0"/>
        <v>98.577811555555556</v>
      </c>
      <c r="L10" s="58">
        <f t="shared" ref="L10:L36" si="3">+H10*100/F10</f>
        <v>76.18238355555556</v>
      </c>
      <c r="M10" s="58">
        <f t="shared" si="1"/>
        <v>1.4221884444444439</v>
      </c>
    </row>
    <row r="11" spans="1:13" s="20" customFormat="1" ht="24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65477.099999999991</v>
      </c>
      <c r="H11" s="18">
        <v>184325.55</v>
      </c>
      <c r="I11" s="31">
        <f t="shared" si="2"/>
        <v>197.35000000003492</v>
      </c>
      <c r="J11" s="32">
        <f t="shared" ref="J11:J33" si="4">+I11*100/F11</f>
        <v>7.8940000000013971E-2</v>
      </c>
      <c r="K11" s="22">
        <f t="shared" si="0"/>
        <v>99.921059999999983</v>
      </c>
      <c r="L11" s="58">
        <f t="shared" si="3"/>
        <v>73.730220000000003</v>
      </c>
      <c r="M11" s="58">
        <f t="shared" si="1"/>
        <v>7.8940000000013971E-2</v>
      </c>
    </row>
    <row r="12" spans="1:13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8">
        <v>0</v>
      </c>
      <c r="I12" s="31">
        <f t="shared" si="2"/>
        <v>2200</v>
      </c>
      <c r="J12" s="32">
        <f t="shared" si="4"/>
        <v>100</v>
      </c>
      <c r="K12" s="4">
        <f t="shared" si="0"/>
        <v>0</v>
      </c>
      <c r="L12" s="58">
        <f t="shared" si="3"/>
        <v>0</v>
      </c>
      <c r="M12" s="58">
        <f t="shared" si="1"/>
        <v>100</v>
      </c>
    </row>
    <row r="13" spans="1:13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2"/>
        <v>0</v>
      </c>
      <c r="J13" s="32" t="e">
        <f t="shared" si="4"/>
        <v>#DIV/0!</v>
      </c>
      <c r="K13" s="4" t="e">
        <f t="shared" si="0"/>
        <v>#DIV/0!</v>
      </c>
      <c r="L13" s="58" t="e">
        <f t="shared" si="3"/>
        <v>#DIV/0!</v>
      </c>
      <c r="M13" s="58" t="e">
        <f t="shared" si="1"/>
        <v>#DIV/0!</v>
      </c>
    </row>
    <row r="14" spans="1:13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2"/>
        <v>0</v>
      </c>
      <c r="J14" s="32" t="e">
        <f t="shared" si="4"/>
        <v>#DIV/0!</v>
      </c>
      <c r="K14" s="4" t="e">
        <f t="shared" si="0"/>
        <v>#DIV/0!</v>
      </c>
      <c r="L14" s="58" t="e">
        <f t="shared" si="3"/>
        <v>#DIV/0!</v>
      </c>
      <c r="M14" s="58" t="e">
        <f t="shared" si="1"/>
        <v>#DIV/0!</v>
      </c>
    </row>
    <row r="15" spans="1:13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12860</v>
      </c>
      <c r="H15" s="18">
        <v>0</v>
      </c>
      <c r="I15" s="31">
        <f t="shared" si="2"/>
        <v>87140</v>
      </c>
      <c r="J15" s="32">
        <f t="shared" si="4"/>
        <v>87.14</v>
      </c>
      <c r="K15" s="4">
        <f t="shared" si="0"/>
        <v>12.86</v>
      </c>
      <c r="L15" s="58">
        <f t="shared" si="3"/>
        <v>0</v>
      </c>
      <c r="M15" s="58">
        <f t="shared" si="1"/>
        <v>87.14</v>
      </c>
    </row>
    <row r="16" spans="1:13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228179.9</v>
      </c>
      <c r="H16" s="13">
        <v>69491.3</v>
      </c>
      <c r="I16" s="31">
        <f t="shared" si="2"/>
        <v>2328.8000000000029</v>
      </c>
      <c r="J16" s="32">
        <f t="shared" si="4"/>
        <v>0.77626666666666766</v>
      </c>
      <c r="K16" s="4">
        <f>100-J16</f>
        <v>99.223733333333328</v>
      </c>
      <c r="L16" s="58">
        <f t="shared" si="3"/>
        <v>23.163766666666668</v>
      </c>
      <c r="M16" s="58">
        <f t="shared" si="1"/>
        <v>0.77626666666666766</v>
      </c>
    </row>
    <row r="17" spans="1:13" s="20" customFormat="1" ht="24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2"/>
        <v>4844</v>
      </c>
      <c r="J17" s="32">
        <f t="shared" si="4"/>
        <v>96.88</v>
      </c>
      <c r="K17" s="22"/>
      <c r="L17" s="58">
        <f t="shared" si="3"/>
        <v>3.12</v>
      </c>
      <c r="M17" s="58">
        <f t="shared" si="1"/>
        <v>96.88</v>
      </c>
    </row>
    <row r="18" spans="1:13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2"/>
        <v>0</v>
      </c>
      <c r="J18" s="32" t="e">
        <f t="shared" si="4"/>
        <v>#DIV/0!</v>
      </c>
      <c r="K18" s="4"/>
      <c r="L18" s="58" t="e">
        <f t="shared" si="3"/>
        <v>#DIV/0!</v>
      </c>
      <c r="M18" s="58" t="e">
        <f t="shared" si="1"/>
        <v>#DIV/0!</v>
      </c>
    </row>
    <row r="19" spans="1:13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462529.46</v>
      </c>
      <c r="H19" s="13">
        <v>1538968.6800000002</v>
      </c>
      <c r="I19" s="31">
        <f t="shared" si="2"/>
        <v>101988.85999999987</v>
      </c>
      <c r="J19" s="32">
        <f t="shared" si="4"/>
        <v>4.8485614600898348</v>
      </c>
      <c r="K19" s="4">
        <f t="shared" ref="K19:K36" si="5">100-J19</f>
        <v>95.15143853991016</v>
      </c>
      <c r="L19" s="58">
        <f t="shared" si="3"/>
        <v>73.162737872874914</v>
      </c>
      <c r="M19" s="58">
        <f t="shared" si="1"/>
        <v>4.8485614600898348</v>
      </c>
    </row>
    <row r="20" spans="1:13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2"/>
        <v>0</v>
      </c>
      <c r="J20" s="32" t="e">
        <f t="shared" si="4"/>
        <v>#DIV/0!</v>
      </c>
      <c r="K20" s="4" t="e">
        <f t="shared" si="5"/>
        <v>#DIV/0!</v>
      </c>
      <c r="L20" s="58" t="e">
        <f t="shared" si="3"/>
        <v>#DIV/0!</v>
      </c>
      <c r="M20" s="58" t="e">
        <f t="shared" si="1"/>
        <v>#DIV/0!</v>
      </c>
    </row>
    <row r="21" spans="1:13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2"/>
        <v>0</v>
      </c>
      <c r="J21" s="32"/>
      <c r="K21" s="4"/>
      <c r="L21" s="58" t="e">
        <f t="shared" si="3"/>
        <v>#DIV/0!</v>
      </c>
      <c r="M21" s="58" t="e">
        <f t="shared" si="1"/>
        <v>#DIV/0!</v>
      </c>
    </row>
    <row r="22" spans="1:13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2"/>
        <v>0</v>
      </c>
      <c r="J22" s="32"/>
      <c r="K22" s="4"/>
      <c r="L22" s="58" t="e">
        <f t="shared" si="3"/>
        <v>#DIV/0!</v>
      </c>
      <c r="M22" s="58" t="e">
        <f t="shared" si="1"/>
        <v>#DIV/0!</v>
      </c>
    </row>
    <row r="23" spans="1:13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360</v>
      </c>
      <c r="H23" s="18">
        <v>149518.6</v>
      </c>
      <c r="I23" s="31">
        <f t="shared" si="2"/>
        <v>15121.399999999994</v>
      </c>
      <c r="J23" s="32">
        <f t="shared" si="4"/>
        <v>9.1644848484848449</v>
      </c>
      <c r="K23" s="22">
        <f t="shared" si="5"/>
        <v>90.835515151515153</v>
      </c>
      <c r="L23" s="58">
        <f t="shared" si="3"/>
        <v>90.617333333333335</v>
      </c>
      <c r="M23" s="58">
        <f t="shared" si="1"/>
        <v>9.1644848484848449</v>
      </c>
    </row>
    <row r="24" spans="1:13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>
        <v>0</v>
      </c>
      <c r="I24" s="31">
        <f t="shared" si="2"/>
        <v>0</v>
      </c>
      <c r="J24" s="32" t="e">
        <f t="shared" si="4"/>
        <v>#DIV/0!</v>
      </c>
      <c r="K24" s="25" t="e">
        <f t="shared" si="5"/>
        <v>#DIV/0!</v>
      </c>
      <c r="L24" s="58"/>
      <c r="M24" s="58"/>
    </row>
    <row r="25" spans="1:13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f>16000+7720</f>
        <v>23720</v>
      </c>
      <c r="G25" s="12">
        <v>9500</v>
      </c>
      <c r="H25" s="13">
        <v>15343</v>
      </c>
      <c r="I25" s="31">
        <f t="shared" si="2"/>
        <v>-1123</v>
      </c>
      <c r="J25" s="32">
        <f>+I25*100/G25</f>
        <v>-11.821052631578947</v>
      </c>
      <c r="K25" s="4">
        <f t="shared" si="5"/>
        <v>111.82105263157895</v>
      </c>
      <c r="L25" s="58">
        <f t="shared" si="3"/>
        <v>64.683811129848223</v>
      </c>
      <c r="M25" s="58">
        <f t="shared" si="1"/>
        <v>-4.7344013490725123</v>
      </c>
    </row>
    <row r="26" spans="1:13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0</v>
      </c>
      <c r="H26" s="13">
        <v>82075</v>
      </c>
      <c r="I26" s="31">
        <f t="shared" si="2"/>
        <v>4925</v>
      </c>
      <c r="J26" s="32" t="e">
        <f>+I26*100/G26</f>
        <v>#DIV/0!</v>
      </c>
      <c r="K26" s="4" t="e">
        <f t="shared" si="5"/>
        <v>#DIV/0!</v>
      </c>
      <c r="L26" s="58">
        <f t="shared" si="3"/>
        <v>94.339080459770116</v>
      </c>
      <c r="M26" s="58">
        <f t="shared" si="1"/>
        <v>5.6609195402298846</v>
      </c>
    </row>
    <row r="27" spans="1:13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80000</v>
      </c>
      <c r="G27" s="13">
        <v>2160</v>
      </c>
      <c r="H27" s="13">
        <v>72961</v>
      </c>
      <c r="I27" s="31">
        <f t="shared" si="2"/>
        <v>4879</v>
      </c>
      <c r="J27" s="32">
        <f t="shared" si="4"/>
        <v>6.0987499999999999</v>
      </c>
      <c r="K27" s="4">
        <f t="shared" si="5"/>
        <v>93.901250000000005</v>
      </c>
      <c r="L27" s="58">
        <f t="shared" si="3"/>
        <v>91.201250000000002</v>
      </c>
      <c r="M27" s="58">
        <f t="shared" si="1"/>
        <v>6.0987499999999999</v>
      </c>
    </row>
    <row r="28" spans="1:13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87200</v>
      </c>
      <c r="G28" s="13">
        <v>14700</v>
      </c>
      <c r="H28" s="13">
        <v>60080</v>
      </c>
      <c r="I28" s="31">
        <f t="shared" si="2"/>
        <v>12420</v>
      </c>
      <c r="J28" s="32">
        <f t="shared" si="4"/>
        <v>14.243119266055047</v>
      </c>
      <c r="K28" s="25">
        <f t="shared" si="5"/>
        <v>85.756880733944953</v>
      </c>
      <c r="L28" s="58">
        <f t="shared" si="3"/>
        <v>68.899082568807344</v>
      </c>
      <c r="M28" s="58">
        <f t="shared" si="1"/>
        <v>14.243119266055047</v>
      </c>
    </row>
    <row r="29" spans="1:13" s="20" customFormat="1" ht="24" x14ac:dyDescent="0.55000000000000004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197289.99000000002</v>
      </c>
      <c r="I29" s="31">
        <f t="shared" si="2"/>
        <v>2710.0099999999802</v>
      </c>
      <c r="J29" s="32">
        <f t="shared" si="4"/>
        <v>1.35500499999999</v>
      </c>
      <c r="K29" s="22">
        <f t="shared" si="5"/>
        <v>98.644995000000009</v>
      </c>
      <c r="L29" s="58">
        <f t="shared" si="3"/>
        <v>98.644995000000023</v>
      </c>
      <c r="M29" s="58">
        <f t="shared" si="1"/>
        <v>1.35500499999999</v>
      </c>
    </row>
    <row r="30" spans="1:13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2"/>
        <v>0</v>
      </c>
      <c r="J30" s="32" t="e">
        <f t="shared" si="4"/>
        <v>#DIV/0!</v>
      </c>
      <c r="K30" s="4" t="e">
        <f t="shared" si="5"/>
        <v>#DIV/0!</v>
      </c>
      <c r="L30" s="58" t="e">
        <f t="shared" si="3"/>
        <v>#DIV/0!</v>
      </c>
      <c r="M30" s="58" t="e">
        <f t="shared" si="1"/>
        <v>#DIV/0!</v>
      </c>
    </row>
    <row r="31" spans="1:13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2"/>
        <v>1100</v>
      </c>
      <c r="J31" s="32">
        <f t="shared" si="4"/>
        <v>22</v>
      </c>
      <c r="K31" s="4"/>
      <c r="L31" s="58">
        <f t="shared" si="3"/>
        <v>78</v>
      </c>
      <c r="M31" s="58">
        <f t="shared" si="1"/>
        <v>22</v>
      </c>
    </row>
    <row r="32" spans="1:13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800</v>
      </c>
      <c r="I32" s="31">
        <f t="shared" si="2"/>
        <v>4200</v>
      </c>
      <c r="J32" s="32">
        <f t="shared" si="4"/>
        <v>84</v>
      </c>
      <c r="K32" s="4">
        <f t="shared" si="5"/>
        <v>16</v>
      </c>
      <c r="L32" s="58">
        <f t="shared" si="3"/>
        <v>16</v>
      </c>
      <c r="M32" s="58">
        <f t="shared" si="1"/>
        <v>84</v>
      </c>
    </row>
    <row r="33" spans="1:13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1370</v>
      </c>
      <c r="I33" s="31">
        <f t="shared" si="2"/>
        <v>1630</v>
      </c>
      <c r="J33" s="32">
        <f t="shared" si="4"/>
        <v>54.333333333333336</v>
      </c>
      <c r="K33" s="4"/>
      <c r="L33" s="58">
        <f t="shared" si="3"/>
        <v>45.666666666666664</v>
      </c>
      <c r="M33" s="58">
        <f t="shared" si="1"/>
        <v>54.333333333333336</v>
      </c>
    </row>
    <row r="34" spans="1:13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700000+100000+50000</f>
        <v>850000</v>
      </c>
      <c r="G34" s="13">
        <v>104872</v>
      </c>
      <c r="H34" s="13">
        <v>740601.88000000012</v>
      </c>
      <c r="I34" s="31">
        <f>+F34-G34-H34</f>
        <v>4526.1199999998789</v>
      </c>
      <c r="J34" s="32">
        <f>+I34*100/F34</f>
        <v>0.53248470588233865</v>
      </c>
      <c r="K34" s="4">
        <f t="shared" si="5"/>
        <v>99.467515294117661</v>
      </c>
      <c r="L34" s="58">
        <f t="shared" si="3"/>
        <v>87.129632941176482</v>
      </c>
      <c r="M34" s="58">
        <f t="shared" si="1"/>
        <v>0.53248470588233865</v>
      </c>
    </row>
    <row r="35" spans="1:13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125694.14999999998</v>
      </c>
      <c r="I35" s="19">
        <f t="shared" si="2"/>
        <v>10925.85000000002</v>
      </c>
      <c r="J35" s="30">
        <f>+I35*100/F35</f>
        <v>7.9972551602986535</v>
      </c>
      <c r="K35" s="4">
        <f t="shared" si="5"/>
        <v>92.00274483970135</v>
      </c>
      <c r="L35" s="58">
        <f t="shared" si="3"/>
        <v>92.00274483970135</v>
      </c>
      <c r="M35" s="58">
        <f t="shared" si="1"/>
        <v>7.9972551602986535</v>
      </c>
    </row>
    <row r="36" spans="1:13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38100</v>
      </c>
      <c r="H36" s="39">
        <v>138345.97</v>
      </c>
      <c r="I36" s="31">
        <f>+F36-H36-G36</f>
        <v>23554.03</v>
      </c>
      <c r="J36" s="32">
        <f>+I36*100/F36</f>
        <v>11.777015</v>
      </c>
      <c r="K36" s="4">
        <f t="shared" si="5"/>
        <v>88.222984999999994</v>
      </c>
      <c r="L36" s="58">
        <f t="shared" si="3"/>
        <v>69.172984999999997</v>
      </c>
      <c r="M36" s="58">
        <f t="shared" si="1"/>
        <v>11.777015</v>
      </c>
    </row>
    <row r="37" spans="1:13" ht="24" x14ac:dyDescent="0.55000000000000004">
      <c r="A37" s="15" t="s">
        <v>22</v>
      </c>
      <c r="B37" s="16">
        <f t="shared" ref="B37:F37" si="6">SUM(B8:B36)</f>
        <v>37568740.239999995</v>
      </c>
      <c r="C37" s="16">
        <f t="shared" si="6"/>
        <v>36871149.889999993</v>
      </c>
      <c r="D37" s="16">
        <f t="shared" si="6"/>
        <v>32672485.359999999</v>
      </c>
      <c r="E37" s="16">
        <f t="shared" si="6"/>
        <v>42019298.800000012</v>
      </c>
      <c r="F37" s="16">
        <f t="shared" si="6"/>
        <v>44486527</v>
      </c>
      <c r="G37" s="16">
        <f>SUM(G8:G36)</f>
        <v>10907628.210000003</v>
      </c>
      <c r="H37" s="16">
        <f>SUM(H8:H36)</f>
        <v>29355877.699999999</v>
      </c>
      <c r="I37" s="28">
        <f>+F37-G37-H37</f>
        <v>4223021.09</v>
      </c>
      <c r="J37" s="24">
        <f>+I37*100/F37</f>
        <v>9.4928091149934009</v>
      </c>
      <c r="K37" s="4">
        <f>100-J37</f>
        <v>90.507190885006594</v>
      </c>
      <c r="L37" s="57">
        <f>+H37*100/F37</f>
        <v>65.988243361860995</v>
      </c>
      <c r="M37" s="57">
        <f t="shared" si="1"/>
        <v>9.4928091149934009</v>
      </c>
    </row>
    <row r="38" spans="1:13" ht="42" customHeight="1" x14ac:dyDescent="0.35">
      <c r="A38" s="61" t="s">
        <v>55</v>
      </c>
      <c r="B38" s="61"/>
      <c r="J38" s="22"/>
      <c r="K38" s="4"/>
      <c r="L38" s="4"/>
      <c r="M38" s="4"/>
    </row>
    <row r="40" spans="1:13" x14ac:dyDescent="0.35">
      <c r="A40" s="1"/>
      <c r="F40" s="1"/>
      <c r="G40" s="1"/>
      <c r="H40" s="1"/>
      <c r="I40" s="22"/>
      <c r="J40" s="1"/>
    </row>
    <row r="41" spans="1:13" x14ac:dyDescent="0.35">
      <c r="A41" s="1"/>
      <c r="F41" s="1"/>
      <c r="G41" s="4"/>
      <c r="H41" s="1"/>
      <c r="I41" s="20"/>
      <c r="J41" s="1"/>
    </row>
    <row r="42" spans="1:13" x14ac:dyDescent="0.35">
      <c r="A42" s="1"/>
      <c r="F42" s="1"/>
      <c r="G42" s="1"/>
      <c r="H42" s="1"/>
      <c r="I42" s="20"/>
      <c r="J42" s="1"/>
    </row>
    <row r="43" spans="1:13" x14ac:dyDescent="0.35">
      <c r="A43" s="1"/>
      <c r="F43" s="1"/>
      <c r="G43" s="1"/>
      <c r="H43" s="1"/>
      <c r="I43" s="20"/>
      <c r="J43" s="1"/>
    </row>
    <row r="44" spans="1:13" x14ac:dyDescent="0.35">
      <c r="A44" s="1"/>
      <c r="F44" s="1"/>
      <c r="G44" s="1"/>
      <c r="H44" s="1"/>
      <c r="I44" s="20"/>
      <c r="J44" s="1"/>
    </row>
    <row r="45" spans="1:13" x14ac:dyDescent="0.35">
      <c r="A45" s="1"/>
      <c r="F45" s="1"/>
      <c r="G45" s="1"/>
      <c r="H45" s="1"/>
      <c r="I45" s="20"/>
      <c r="J45" s="1"/>
    </row>
    <row r="46" spans="1:13" x14ac:dyDescent="0.35">
      <c r="A46" s="1"/>
      <c r="F46" s="1"/>
      <c r="G46" s="1"/>
      <c r="H46" s="1"/>
      <c r="I46" s="20"/>
      <c r="J46" s="1"/>
    </row>
    <row r="47" spans="1:13" x14ac:dyDescent="0.35">
      <c r="A47" s="1"/>
      <c r="F47" s="1"/>
      <c r="G47" s="1"/>
      <c r="H47" s="1"/>
      <c r="I47" s="20"/>
      <c r="J47" s="1"/>
    </row>
    <row r="48" spans="1:13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5">
    <mergeCell ref="A6:A7"/>
    <mergeCell ref="F6:J6"/>
    <mergeCell ref="L6:L7"/>
    <mergeCell ref="M6:M7"/>
    <mergeCell ref="A38:B38"/>
  </mergeCells>
  <conditionalFormatting sqref="H8:H3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19" bottom="0.21" header="0.17" footer="0.17"/>
  <pageSetup paperSize="9" scale="73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9"/>
  <sheetViews>
    <sheetView topLeftCell="A2" workbookViewId="0">
      <selection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2" t="s">
        <v>0</v>
      </c>
      <c r="B6" s="37" t="s">
        <v>1</v>
      </c>
      <c r="C6" s="37" t="s">
        <v>2</v>
      </c>
      <c r="D6" s="37" t="s">
        <v>3</v>
      </c>
      <c r="E6" s="37" t="s">
        <v>39</v>
      </c>
      <c r="F6" s="63" t="s">
        <v>41</v>
      </c>
      <c r="G6" s="63"/>
      <c r="H6" s="63"/>
      <c r="I6" s="63"/>
      <c r="J6" s="63"/>
    </row>
    <row r="7" spans="1:12" ht="48" x14ac:dyDescent="0.35">
      <c r="A7" s="62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3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2510244.0799999996</v>
      </c>
      <c r="H8" s="13">
        <v>129397.1</v>
      </c>
      <c r="I8" s="31">
        <f>+F8-G8-H8</f>
        <v>-2639641.1799999997</v>
      </c>
      <c r="J8" s="32" t="e">
        <f>+I8*100/F8</f>
        <v>#DIV/0!</v>
      </c>
      <c r="K8" s="4" t="e">
        <f>100-J8</f>
        <v>#DIV/0!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937959.44</v>
      </c>
      <c r="H9" s="13">
        <v>182017.9</v>
      </c>
      <c r="I9" s="31">
        <f t="shared" ref="I9:I35" si="0">+F9-G9-H9</f>
        <v>-1119977.3399999999</v>
      </c>
      <c r="J9" s="32" t="e">
        <f>+I9*100/F9</f>
        <v>#DIV/0!</v>
      </c>
      <c r="K9" s="4" t="e">
        <f t="shared" ref="K9:K15" si="1">100-J9</f>
        <v>#DIV/0!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553159.41999999993</v>
      </c>
      <c r="H10" s="13">
        <v>255493.68</v>
      </c>
      <c r="I10" s="33">
        <f t="shared" si="0"/>
        <v>-808653.09999999986</v>
      </c>
      <c r="J10" s="34" t="e">
        <f>+I10*100/F10</f>
        <v>#DIV/0!</v>
      </c>
      <c r="K10" s="4" t="e">
        <f t="shared" si="1"/>
        <v>#DIV/0!</v>
      </c>
    </row>
    <row r="11" spans="1:12" s="20" customFormat="1" ht="48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0</v>
      </c>
      <c r="H11" s="18">
        <v>8051.0499999999993</v>
      </c>
      <c r="I11" s="31">
        <f t="shared" si="0"/>
        <v>-8051.0499999999993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/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/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6666.1</v>
      </c>
      <c r="H16" s="13">
        <v>0</v>
      </c>
      <c r="I16" s="31">
        <f t="shared" si="0"/>
        <v>-6666.1</v>
      </c>
      <c r="J16" s="32" t="e">
        <f t="shared" si="2"/>
        <v>#DIV/0!</v>
      </c>
      <c r="K16" s="4" t="e">
        <f>100-J16</f>
        <v>#DIV/0!</v>
      </c>
    </row>
    <row r="17" spans="1:11" s="20" customFormat="1" ht="48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>
        <v>156</v>
      </c>
      <c r="I17" s="31">
        <f t="shared" si="0"/>
        <v>-156</v>
      </c>
      <c r="J17" s="32" t="e">
        <f t="shared" si="2"/>
        <v>#DIV/0!</v>
      </c>
      <c r="K17" s="4"/>
    </row>
    <row r="18" spans="1:11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75426</v>
      </c>
      <c r="H19" s="13">
        <v>5500</v>
      </c>
      <c r="I19" s="31">
        <f t="shared" si="0"/>
        <v>-80926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2120</v>
      </c>
      <c r="H23" s="18">
        <v>10680</v>
      </c>
      <c r="I23" s="31">
        <f t="shared" si="0"/>
        <v>-12800</v>
      </c>
      <c r="J23" s="32" t="e">
        <f t="shared" si="2"/>
        <v>#DIV/0!</v>
      </c>
      <c r="K23" s="4" t="e">
        <f t="shared" si="3"/>
        <v>#DIV/0!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/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12765</v>
      </c>
      <c r="H25" s="13">
        <v>515</v>
      </c>
      <c r="I25" s="31">
        <f t="shared" si="0"/>
        <v>-13280</v>
      </c>
      <c r="J25" s="32">
        <f>+I25*100/G25</f>
        <v>-104.03446925186056</v>
      </c>
      <c r="K25" s="4">
        <f t="shared" si="3"/>
        <v>204.03446925186057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21500</v>
      </c>
      <c r="H26" s="13">
        <v>4180</v>
      </c>
      <c r="I26" s="31">
        <f t="shared" si="0"/>
        <v>-25680</v>
      </c>
      <c r="J26" s="32">
        <f>+I26*100/G26</f>
        <v>-119.44186046511628</v>
      </c>
      <c r="K26" s="4">
        <f t="shared" si="3"/>
        <v>219.44186046511629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/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16130</v>
      </c>
      <c r="H28" s="13">
        <v>0</v>
      </c>
      <c r="I28" s="31">
        <f t="shared" si="0"/>
        <v>-16130</v>
      </c>
      <c r="J28" s="32" t="e">
        <f t="shared" si="2"/>
        <v>#DIV/0!</v>
      </c>
      <c r="K28" s="25" t="e">
        <f t="shared" si="3"/>
        <v>#DIV/0!</v>
      </c>
    </row>
    <row r="29" spans="1:11" ht="24" x14ac:dyDescent="0.55000000000000004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/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0</v>
      </c>
      <c r="H30" s="13">
        <v>49739.98</v>
      </c>
      <c r="I30" s="31">
        <f t="shared" si="0"/>
        <v>-49739.98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/>
      <c r="H31" s="13"/>
      <c r="I31" s="31">
        <f t="shared" si="0"/>
        <v>0</v>
      </c>
      <c r="J31" s="32" t="e">
        <f t="shared" si="2"/>
        <v>#DIV/0!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/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/>
      <c r="H33" s="13"/>
      <c r="I33" s="31">
        <f t="shared" si="0"/>
        <v>0</v>
      </c>
      <c r="J33" s="32" t="e">
        <f t="shared" si="2"/>
        <v>#DIV/0!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406115.80000000005</v>
      </c>
      <c r="H34" s="13">
        <v>50983.28</v>
      </c>
      <c r="I34" s="31">
        <f>+F34-G34-H34</f>
        <v>-457099.08000000007</v>
      </c>
      <c r="J34" s="32" t="e">
        <f>+I34*100/F34</f>
        <v>#DIV/0!</v>
      </c>
      <c r="K34" s="4" t="e">
        <f t="shared" si="3"/>
        <v>#DIV/0!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/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3360</v>
      </c>
      <c r="H36" s="39">
        <v>4545</v>
      </c>
      <c r="I36" s="31">
        <f>+F36-H36-G36</f>
        <v>-7905</v>
      </c>
      <c r="J36" s="32" t="e">
        <f>+I36*100/F36</f>
        <v>#DIV/0!</v>
      </c>
      <c r="K36" s="4" t="e">
        <f t="shared" si="3"/>
        <v>#DIV/0!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>SUM(G8:G36)</f>
        <v>4545445.84</v>
      </c>
      <c r="H37" s="16">
        <f t="shared" si="4"/>
        <v>701258.99</v>
      </c>
      <c r="I37" s="28">
        <f>+F37-G37-H37</f>
        <v>-5246704.83</v>
      </c>
      <c r="J37" s="24" t="e">
        <f>+I37*100/F37</f>
        <v>#DIV/0!</v>
      </c>
      <c r="K37" s="4" t="e">
        <f>100-J37</f>
        <v>#DIV/0!</v>
      </c>
    </row>
    <row r="38" spans="1:11" ht="42" customHeight="1" x14ac:dyDescent="0.35">
      <c r="A38" s="61" t="s">
        <v>43</v>
      </c>
      <c r="B38" s="61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9"/>
  <sheetViews>
    <sheetView topLeftCell="A28" workbookViewId="0">
      <selection activeCell="M39" sqref="M39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2" t="s">
        <v>0</v>
      </c>
      <c r="B6" s="41" t="s">
        <v>1</v>
      </c>
      <c r="C6" s="41" t="s">
        <v>2</v>
      </c>
      <c r="D6" s="41" t="s">
        <v>3</v>
      </c>
      <c r="E6" s="41" t="s">
        <v>39</v>
      </c>
      <c r="F6" s="63" t="s">
        <v>41</v>
      </c>
      <c r="G6" s="63"/>
      <c r="H6" s="63"/>
      <c r="I6" s="63"/>
      <c r="J6" s="63"/>
    </row>
    <row r="7" spans="1:12" ht="48" x14ac:dyDescent="0.35">
      <c r="A7" s="62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0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5180721.5999999996</v>
      </c>
      <c r="H8" s="13">
        <v>312415.69999999995</v>
      </c>
      <c r="I8" s="31">
        <f>+F8-G8-H8</f>
        <v>19990162.699999999</v>
      </c>
      <c r="J8" s="32">
        <f>+I8*100/F8</f>
        <v>78.444168141488746</v>
      </c>
      <c r="K8" s="4">
        <f>100-J8</f>
        <v>21.555831858511254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1186084.05</v>
      </c>
      <c r="H9" s="13">
        <v>576706.77999999991</v>
      </c>
      <c r="I9" s="31">
        <f t="shared" ref="I9:I35" si="0">+F9-G9-H9</f>
        <v>8137209.169999999</v>
      </c>
      <c r="J9" s="32">
        <f>+I9*100/F9</f>
        <v>82.194032020202002</v>
      </c>
      <c r="K9" s="4">
        <f t="shared" ref="K9:K15" si="1">100-J9</f>
        <v>17.805967979797998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635449.81000000006</v>
      </c>
      <c r="H10" s="13">
        <v>620422.77</v>
      </c>
      <c r="I10" s="33">
        <f t="shared" si="0"/>
        <v>3244127.42</v>
      </c>
      <c r="J10" s="34">
        <f>+I10*100/F10</f>
        <v>72.091720444444448</v>
      </c>
      <c r="K10" s="4">
        <f t="shared" si="1"/>
        <v>27.908279555555552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10021.4</v>
      </c>
      <c r="I11" s="31">
        <f t="shared" si="0"/>
        <v>239978.6</v>
      </c>
      <c r="J11" s="32">
        <f t="shared" ref="J11:J33" si="2">+I11*100/F11</f>
        <v>95.991439999999997</v>
      </c>
      <c r="K11" s="22">
        <f t="shared" si="1"/>
        <v>4.0085600000000028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5243</v>
      </c>
      <c r="H16" s="13">
        <v>6666.1</v>
      </c>
      <c r="I16" s="31">
        <f t="shared" si="0"/>
        <v>288090.90000000002</v>
      </c>
      <c r="J16" s="32">
        <f t="shared" si="2"/>
        <v>96.030300000000011</v>
      </c>
      <c r="K16" s="4">
        <f>100-J16</f>
        <v>3.9696999999999889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210836</v>
      </c>
      <c r="H19" s="13">
        <v>5500</v>
      </c>
      <c r="I19" s="31">
        <f t="shared" si="0"/>
        <v>1033924</v>
      </c>
      <c r="J19" s="32">
        <f t="shared" si="2"/>
        <v>82.69671908243086</v>
      </c>
      <c r="K19" s="4">
        <f t="shared" ref="K19:K36" si="3">100-J19</f>
        <v>17.30328091756914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165000</v>
      </c>
      <c r="G23" s="13">
        <v>2000</v>
      </c>
      <c r="H23" s="18">
        <v>10800</v>
      </c>
      <c r="I23" s="31">
        <f t="shared" si="0"/>
        <v>152200</v>
      </c>
      <c r="J23" s="32">
        <f t="shared" si="2"/>
        <v>92.242424242424249</v>
      </c>
      <c r="K23" s="4">
        <f t="shared" si="3"/>
        <v>7.7575757575757507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12250</v>
      </c>
      <c r="H25" s="13">
        <v>1030</v>
      </c>
      <c r="I25" s="31">
        <f t="shared" si="0"/>
        <v>2720</v>
      </c>
      <c r="J25" s="32">
        <f>+I25*100/G25</f>
        <v>22.204081632653061</v>
      </c>
      <c r="K25" s="4">
        <f t="shared" si="3"/>
        <v>77.795918367346943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21500</v>
      </c>
      <c r="H26" s="13">
        <v>4180</v>
      </c>
      <c r="I26" s="31">
        <f t="shared" si="0"/>
        <v>61320</v>
      </c>
      <c r="J26" s="32">
        <f>+I26*100/G26</f>
        <v>285.2093023255814</v>
      </c>
      <c r="K26" s="4">
        <f t="shared" si="3"/>
        <v>-185.2093023255814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ht="24" x14ac:dyDescent="0.55000000000000004">
      <c r="A29" s="10" t="s">
        <v>45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200000</v>
      </c>
      <c r="G29" s="13">
        <v>0</v>
      </c>
      <c r="H29" s="13">
        <v>49739.98</v>
      </c>
      <c r="I29" s="31">
        <f t="shared" si="0"/>
        <v>150260.01999999999</v>
      </c>
      <c r="J29" s="32">
        <f t="shared" si="2"/>
        <v>75.130009999999984</v>
      </c>
      <c r="K29" s="4">
        <f t="shared" si="3"/>
        <v>24.869990000000016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281917.35000000003</v>
      </c>
      <c r="H34" s="13">
        <v>116606.73</v>
      </c>
      <c r="I34" s="31">
        <f>+F34-G34-H34</f>
        <v>301475.92</v>
      </c>
      <c r="J34" s="32">
        <f>+I34*100/F34</f>
        <v>43.067988571428572</v>
      </c>
      <c r="K34" s="4">
        <f t="shared" si="3"/>
        <v>56.932011428571428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/>
      <c r="H35" s="13"/>
      <c r="I35" s="19">
        <f t="shared" si="0"/>
        <v>136620</v>
      </c>
      <c r="J35" s="30">
        <f>+I35*100/F35</f>
        <v>100</v>
      </c>
      <c r="K35" s="4">
        <f t="shared" si="3"/>
        <v>0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7260</v>
      </c>
      <c r="H36" s="39">
        <v>5505</v>
      </c>
      <c r="I36" s="31">
        <f>+F36-H36-G36</f>
        <v>187235</v>
      </c>
      <c r="J36" s="32">
        <f>+I36*100/F36</f>
        <v>93.617500000000007</v>
      </c>
      <c r="K36" s="4">
        <f t="shared" si="3"/>
        <v>6.3824999999999932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7543261.8099999987</v>
      </c>
      <c r="H37" s="16">
        <f t="shared" si="4"/>
        <v>1735880.46</v>
      </c>
      <c r="I37" s="28">
        <f>+F37-G37-H37</f>
        <v>34204157.729999997</v>
      </c>
      <c r="J37" s="24">
        <f>+I37*100/F37</f>
        <v>78.660446033304723</v>
      </c>
      <c r="K37" s="4">
        <f>100-J37</f>
        <v>21.339553966695277</v>
      </c>
    </row>
    <row r="38" spans="1:11" ht="42" customHeight="1" x14ac:dyDescent="0.35">
      <c r="A38" s="61" t="s">
        <v>44</v>
      </c>
      <c r="B38" s="61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9"/>
  <sheetViews>
    <sheetView workbookViewId="0">
      <selection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2" t="s">
        <v>0</v>
      </c>
      <c r="B6" s="43" t="s">
        <v>1</v>
      </c>
      <c r="C6" s="43" t="s">
        <v>2</v>
      </c>
      <c r="D6" s="43" t="s">
        <v>3</v>
      </c>
      <c r="E6" s="43" t="s">
        <v>39</v>
      </c>
      <c r="F6" s="63" t="s">
        <v>41</v>
      </c>
      <c r="G6" s="63"/>
      <c r="H6" s="63"/>
      <c r="I6" s="63"/>
      <c r="J6" s="63"/>
    </row>
    <row r="7" spans="1:12" ht="48" x14ac:dyDescent="0.35">
      <c r="A7" s="62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2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7440653.6500000004</v>
      </c>
      <c r="H8" s="13">
        <v>1512811.2000000002</v>
      </c>
      <c r="I8" s="31">
        <f>+F8-G8-H8</f>
        <v>16529835.150000002</v>
      </c>
      <c r="J8" s="32">
        <f>+I8*100/F8</f>
        <v>64.86536339485076</v>
      </c>
      <c r="K8" s="4">
        <f>100-J8</f>
        <v>35.13463660514924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769552.11999999988</v>
      </c>
      <c r="H9" s="13">
        <v>2014594.7300000002</v>
      </c>
      <c r="I9" s="31">
        <f t="shared" ref="I9:I35" si="0">+F9-G9-H9</f>
        <v>7115853.1500000004</v>
      </c>
      <c r="J9" s="32">
        <f>+I9*100/F9</f>
        <v>71.87730454545455</v>
      </c>
      <c r="K9" s="4">
        <f t="shared" ref="K9:K15" si="1">100-J9</f>
        <v>28.12269545454545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607205.67000000004</v>
      </c>
      <c r="H10" s="13">
        <v>848282.23</v>
      </c>
      <c r="I10" s="33">
        <f t="shared" si="0"/>
        <v>3044512.1</v>
      </c>
      <c r="J10" s="34">
        <f>+I10*100/F10</f>
        <v>67.655824444444448</v>
      </c>
      <c r="K10" s="4">
        <f t="shared" si="1"/>
        <v>32.344175555555552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18595.2</v>
      </c>
      <c r="I11" s="31">
        <f t="shared" si="0"/>
        <v>231404.79999999999</v>
      </c>
      <c r="J11" s="32">
        <f t="shared" ref="J11:J33" si="2">+I11*100/F11</f>
        <v>92.561920000000001</v>
      </c>
      <c r="K11" s="22">
        <f t="shared" si="1"/>
        <v>7.4380799999999994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2910.4</v>
      </c>
      <c r="H16" s="13">
        <v>18211.400000000001</v>
      </c>
      <c r="I16" s="31">
        <f t="shared" si="0"/>
        <v>278878.19999999995</v>
      </c>
      <c r="J16" s="32">
        <f t="shared" si="2"/>
        <v>92.959399999999988</v>
      </c>
      <c r="K16" s="4">
        <f>100-J16</f>
        <v>7.040600000000012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634995</v>
      </c>
      <c r="H19" s="13">
        <v>38875</v>
      </c>
      <c r="I19" s="31">
        <f t="shared" si="0"/>
        <v>576390</v>
      </c>
      <c r="J19" s="32">
        <f t="shared" si="2"/>
        <v>46.101610864940092</v>
      </c>
      <c r="K19" s="4">
        <f t="shared" ref="K19:K36" si="3">100-J19</f>
        <v>53.898389135059908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27667.5</v>
      </c>
      <c r="H23" s="18">
        <v>10880</v>
      </c>
      <c r="I23" s="31">
        <f t="shared" si="0"/>
        <v>126452.5</v>
      </c>
      <c r="J23" s="32">
        <f t="shared" si="2"/>
        <v>76.63787878787879</v>
      </c>
      <c r="K23" s="22">
        <f t="shared" si="3"/>
        <v>23.36212121212121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11025</v>
      </c>
      <c r="H25" s="13">
        <v>4131</v>
      </c>
      <c r="I25" s="31">
        <f t="shared" si="0"/>
        <v>844</v>
      </c>
      <c r="J25" s="32">
        <f>+I25*100/G25</f>
        <v>7.6553287981859413</v>
      </c>
      <c r="K25" s="4">
        <f t="shared" si="3"/>
        <v>92.344671201814066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0"/>
        <v>59015</v>
      </c>
      <c r="J26" s="32">
        <f>+I26*100/G26</f>
        <v>2560.303687635575</v>
      </c>
      <c r="K26" s="4">
        <f t="shared" si="3"/>
        <v>-2460.303687635575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0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359483.35000000003</v>
      </c>
      <c r="H34" s="13">
        <v>240142.73</v>
      </c>
      <c r="I34" s="31">
        <f>+F34-G34-H34</f>
        <v>100373.91999999995</v>
      </c>
      <c r="J34" s="32">
        <f>+I34*100/F34</f>
        <v>14.339131428571424</v>
      </c>
      <c r="K34" s="4">
        <f t="shared" si="3"/>
        <v>85.66086857142858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0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12230</v>
      </c>
      <c r="H36" s="39">
        <v>28510</v>
      </c>
      <c r="I36" s="31">
        <f>+F36-H36-G36</f>
        <v>159260</v>
      </c>
      <c r="J36" s="32">
        <f>+I36*100/F36</f>
        <v>79.63</v>
      </c>
      <c r="K36" s="4">
        <f t="shared" si="3"/>
        <v>20.370000000000005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9973817.6900000013</v>
      </c>
      <c r="H37" s="16">
        <f t="shared" si="4"/>
        <v>4868088.200000002</v>
      </c>
      <c r="I37" s="28">
        <f>+F37-G37-H37</f>
        <v>28641394.109999996</v>
      </c>
      <c r="J37" s="24">
        <f>+I37*100/F37</f>
        <v>65.867572401358672</v>
      </c>
      <c r="K37" s="4">
        <f>100-J37</f>
        <v>34.132427598641328</v>
      </c>
    </row>
    <row r="38" spans="1:11" ht="42" customHeight="1" x14ac:dyDescent="0.35">
      <c r="A38" s="61" t="s">
        <v>46</v>
      </c>
      <c r="B38" s="61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9"/>
  <sheetViews>
    <sheetView topLeftCell="A19" workbookViewId="0">
      <selection activeCell="F41" sqref="F41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2" t="s">
        <v>0</v>
      </c>
      <c r="B6" s="45" t="s">
        <v>1</v>
      </c>
      <c r="C6" s="45" t="s">
        <v>2</v>
      </c>
      <c r="D6" s="45" t="s">
        <v>3</v>
      </c>
      <c r="E6" s="45" t="s">
        <v>39</v>
      </c>
      <c r="F6" s="63" t="s">
        <v>41</v>
      </c>
      <c r="G6" s="63"/>
      <c r="H6" s="63"/>
      <c r="I6" s="63"/>
      <c r="J6" s="63"/>
    </row>
    <row r="7" spans="1:12" ht="48" x14ac:dyDescent="0.35">
      <c r="A7" s="62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4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8553825.7300000004</v>
      </c>
      <c r="H8" s="13">
        <v>3438490.8600000003</v>
      </c>
      <c r="I8" s="31">
        <f>+F8-G8-H8</f>
        <v>13490983.41</v>
      </c>
      <c r="J8" s="32">
        <f>+I8*100/F8</f>
        <v>52.940488123594669</v>
      </c>
      <c r="K8" s="4">
        <f>100-J8</f>
        <v>47.059511876405331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219150.19</v>
      </c>
      <c r="H9" s="13">
        <v>2759101.2700000005</v>
      </c>
      <c r="I9" s="31">
        <f>+F9-G9-H9</f>
        <v>6921748.54</v>
      </c>
      <c r="J9" s="32">
        <f>+I9*100/F9</f>
        <v>69.916651919191921</v>
      </c>
      <c r="K9" s="4">
        <f t="shared" ref="K9:K15" si="0">100-J9</f>
        <v>30.083348080808079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700272.79999999993</v>
      </c>
      <c r="H10" s="13">
        <v>1148707.08</v>
      </c>
      <c r="I10" s="33">
        <f t="shared" ref="I10:I35" si="1">+F10-G10-H10</f>
        <v>2651020.12</v>
      </c>
      <c r="J10" s="34">
        <f>+I10*100/F10</f>
        <v>58.911558222222219</v>
      </c>
      <c r="K10" s="4">
        <f t="shared" si="0"/>
        <v>41.088441777777781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20565.55</v>
      </c>
      <c r="I11" s="31">
        <f t="shared" si="1"/>
        <v>229434.45</v>
      </c>
      <c r="J11" s="32">
        <f t="shared" ref="J11:J33" si="2">+I11*100/F11</f>
        <v>91.773780000000002</v>
      </c>
      <c r="K11" s="22">
        <f t="shared" si="0"/>
        <v>8.2262199999999979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21121.800000000003</v>
      </c>
      <c r="I16" s="31">
        <f t="shared" si="1"/>
        <v>278878.2</v>
      </c>
      <c r="J16" s="32">
        <f t="shared" si="2"/>
        <v>92.959400000000002</v>
      </c>
      <c r="K16" s="4">
        <f>100-J16</f>
        <v>7.0405999999999977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1121151</v>
      </c>
      <c r="H19" s="13">
        <v>83209.279999999999</v>
      </c>
      <c r="I19" s="31">
        <f t="shared" si="1"/>
        <v>45899.72</v>
      </c>
      <c r="J19" s="32">
        <f t="shared" si="2"/>
        <v>3.671213987490602</v>
      </c>
      <c r="K19" s="4">
        <f t="shared" ref="K19:K36" si="3">100-J19</f>
        <v>96.328786012509397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37784.5</v>
      </c>
      <c r="H23" s="18">
        <v>12697.5</v>
      </c>
      <c r="I23" s="31">
        <f t="shared" si="1"/>
        <v>114518</v>
      </c>
      <c r="J23" s="32">
        <f t="shared" si="2"/>
        <v>69.404848484848486</v>
      </c>
      <c r="K23" s="22">
        <f t="shared" si="3"/>
        <v>30.595151515151514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8000</v>
      </c>
      <c r="H25" s="13">
        <v>6874</v>
      </c>
      <c r="I25" s="31">
        <f t="shared" si="1"/>
        <v>1126</v>
      </c>
      <c r="J25" s="32">
        <f>+I25*100/G25</f>
        <v>14.074999999999999</v>
      </c>
      <c r="K25" s="4">
        <f t="shared" si="3"/>
        <v>85.924999999999997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1"/>
        <v>59015</v>
      </c>
      <c r="J26" s="32">
        <f>+I26*100/G26</f>
        <v>2560.303687635575</v>
      </c>
      <c r="K26" s="4">
        <f t="shared" si="3"/>
        <v>-2460.303687635575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0</v>
      </c>
      <c r="I27" s="31">
        <f t="shared" si="1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27940</v>
      </c>
      <c r="H28" s="13">
        <v>16130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1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0</v>
      </c>
      <c r="I31" s="31">
        <f t="shared" si="1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0</v>
      </c>
      <c r="I33" s="31">
        <f t="shared" si="1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371799.10000000003</v>
      </c>
      <c r="H34" s="13">
        <v>270946.38</v>
      </c>
      <c r="I34" s="31">
        <f>+F34-G34-H34</f>
        <v>57254.51999999996</v>
      </c>
      <c r="J34" s="32">
        <f>+I34*100/F34</f>
        <v>8.1792171428571372</v>
      </c>
      <c r="K34" s="4">
        <f t="shared" si="3"/>
        <v>91.820782857142859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8485</v>
      </c>
      <c r="H36" s="39">
        <v>38840</v>
      </c>
      <c r="I36" s="31">
        <f>+F36-H36-G36</f>
        <v>152675</v>
      </c>
      <c r="J36" s="32">
        <f>+I36*100/F36</f>
        <v>76.337500000000006</v>
      </c>
      <c r="K36" s="4">
        <f t="shared" si="3"/>
        <v>23.662499999999994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11156503.32</v>
      </c>
      <c r="H37" s="16">
        <f t="shared" si="4"/>
        <v>7933608.4300000016</v>
      </c>
      <c r="I37" s="28">
        <f>+F37-G37-H37</f>
        <v>24393188.25</v>
      </c>
      <c r="J37" s="24">
        <f>+I37*100/F37</f>
        <v>56.097831236359703</v>
      </c>
      <c r="K37" s="4">
        <f>100-J37</f>
        <v>43.902168763640297</v>
      </c>
    </row>
    <row r="38" spans="1:11" ht="42" customHeight="1" x14ac:dyDescent="0.35">
      <c r="A38" s="61" t="s">
        <v>47</v>
      </c>
      <c r="B38" s="61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59"/>
  <sheetViews>
    <sheetView workbookViewId="0">
      <selection activeCell="M8" sqref="M8"/>
    </sheetView>
  </sheetViews>
  <sheetFormatPr defaultColWidth="8.875" defaultRowHeight="21" x14ac:dyDescent="0.35"/>
  <cols>
    <col min="1" max="1" width="39.25" style="5" customWidth="1"/>
    <col min="2" max="3" width="20.25" style="1" customWidth="1"/>
    <col min="4" max="5" width="17.625" style="1" customWidth="1"/>
    <col min="6" max="6" width="17.75" style="2" customWidth="1"/>
    <col min="7" max="7" width="21.25" style="2" customWidth="1"/>
    <col min="8" max="8" width="18.625" style="2" customWidth="1"/>
    <col min="9" max="9" width="21.125" style="27" customWidth="1"/>
    <col min="10" max="10" width="2.5" style="20" hidden="1" customWidth="1"/>
    <col min="11" max="11" width="14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2" t="s">
        <v>0</v>
      </c>
      <c r="B6" s="47" t="s">
        <v>1</v>
      </c>
      <c r="C6" s="47" t="s">
        <v>2</v>
      </c>
      <c r="D6" s="47" t="s">
        <v>3</v>
      </c>
      <c r="E6" s="47" t="s">
        <v>39</v>
      </c>
      <c r="F6" s="63" t="s">
        <v>41</v>
      </c>
      <c r="G6" s="63"/>
      <c r="H6" s="63"/>
      <c r="I6" s="63"/>
      <c r="J6" s="63"/>
    </row>
    <row r="7" spans="1:12" ht="60.75" customHeight="1" x14ac:dyDescent="0.35">
      <c r="A7" s="62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8600852.5499999989</v>
      </c>
      <c r="H8" s="13">
        <v>6044389.1099999994</v>
      </c>
      <c r="I8" s="31">
        <f>+F8-G8-H8</f>
        <v>10838058.340000004</v>
      </c>
      <c r="J8" s="32">
        <f>+I8*100/F8</f>
        <v>42.530042576903327</v>
      </c>
      <c r="K8" s="4">
        <f>100-J8</f>
        <v>57.469957423096673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204983.07</v>
      </c>
      <c r="H9" s="13">
        <v>2974971.46</v>
      </c>
      <c r="I9" s="31">
        <f>+F9-G9-H9</f>
        <v>6720045.4699999997</v>
      </c>
      <c r="J9" s="32">
        <f>+I9*100/F9</f>
        <v>67.879247171717168</v>
      </c>
      <c r="K9" s="4">
        <f t="shared" ref="K9:K15" si="0">100-J9</f>
        <v>32.120752828282832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487653.04</v>
      </c>
      <c r="H10" s="13">
        <v>1700305.5099999998</v>
      </c>
      <c r="I10" s="33">
        <f t="shared" ref="I10:I35" si="1">+F10-G10-H10</f>
        <v>2312041.4500000002</v>
      </c>
      <c r="J10" s="34">
        <f>+I10*100/F10</f>
        <v>51.378698888888898</v>
      </c>
      <c r="K10" s="4">
        <f t="shared" si="0"/>
        <v>48.621301111111102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24506.249999999996</v>
      </c>
      <c r="I11" s="31">
        <f t="shared" si="1"/>
        <v>225493.75</v>
      </c>
      <c r="J11" s="32">
        <f t="shared" ref="J11:J33" si="2">+I11*100/F11</f>
        <v>90.197500000000005</v>
      </c>
      <c r="K11" s="22">
        <f t="shared" si="0"/>
        <v>9.8024999999999949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934836</v>
      </c>
      <c r="H19" s="13">
        <v>277220.28000000003</v>
      </c>
      <c r="I19" s="31">
        <f t="shared" si="1"/>
        <v>38203.719999999972</v>
      </c>
      <c r="J19" s="32">
        <f t="shared" si="2"/>
        <v>3.0556620222993596</v>
      </c>
      <c r="K19" s="4">
        <f t="shared" ref="K19:K36" si="3">100-J19</f>
        <v>96.944337977700641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43143.5</v>
      </c>
      <c r="H23" s="18">
        <v>44607.5</v>
      </c>
      <c r="I23" s="31">
        <f t="shared" si="1"/>
        <v>77249</v>
      </c>
      <c r="J23" s="32">
        <f t="shared" si="2"/>
        <v>46.81757575757576</v>
      </c>
      <c r="K23" s="22">
        <f t="shared" si="3"/>
        <v>53.18242424242424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7000</v>
      </c>
      <c r="H25" s="13">
        <v>7544</v>
      </c>
      <c r="I25" s="31">
        <f t="shared" si="1"/>
        <v>1456</v>
      </c>
      <c r="J25" s="32">
        <f>+I25*100/G25</f>
        <v>20.8</v>
      </c>
      <c r="K25" s="4">
        <f t="shared" si="3"/>
        <v>79.2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5660</v>
      </c>
      <c r="H26" s="13">
        <v>27205</v>
      </c>
      <c r="I26" s="31">
        <f t="shared" si="1"/>
        <v>54135</v>
      </c>
      <c r="J26" s="32">
        <f>+I26*100/G26</f>
        <v>956.44876325088342</v>
      </c>
      <c r="K26" s="4">
        <f t="shared" si="3"/>
        <v>-856.44876325088342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7046</v>
      </c>
      <c r="H27" s="13">
        <v>8680</v>
      </c>
      <c r="I27" s="31">
        <f t="shared" si="1"/>
        <v>84274</v>
      </c>
      <c r="J27" s="32">
        <f t="shared" si="2"/>
        <v>84.274000000000001</v>
      </c>
      <c r="K27" s="4">
        <f t="shared" si="3"/>
        <v>15.725999999999999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155529.98000000001</v>
      </c>
      <c r="I29" s="31">
        <f t="shared" si="1"/>
        <v>44470.01999999999</v>
      </c>
      <c r="J29" s="32">
        <f t="shared" si="2"/>
        <v>22.235009999999996</v>
      </c>
      <c r="K29" s="22">
        <f t="shared" si="3"/>
        <v>77.764990000000012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0</v>
      </c>
      <c r="I31" s="31">
        <f t="shared" si="1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0</v>
      </c>
      <c r="I33" s="31">
        <f t="shared" si="1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311722.90000000002</v>
      </c>
      <c r="H34" s="13">
        <v>387920.58000000007</v>
      </c>
      <c r="I34" s="31">
        <f>+F34-G34-H34</f>
        <v>100356.5199999999</v>
      </c>
      <c r="J34" s="32">
        <f>+I34*100/F34</f>
        <v>12.544564999999988</v>
      </c>
      <c r="K34" s="4">
        <f t="shared" si="3"/>
        <v>87.455435000000008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9295</v>
      </c>
      <c r="H36" s="39">
        <v>46405</v>
      </c>
      <c r="I36" s="31">
        <f>+F36-H36-G36</f>
        <v>144300</v>
      </c>
      <c r="J36" s="32">
        <f>+I36*100/F36</f>
        <v>72.150000000000006</v>
      </c>
      <c r="K36" s="4">
        <f t="shared" si="3"/>
        <v>27.849999999999994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43583300</v>
      </c>
      <c r="G37" s="16">
        <f>SUM(G8:G36)</f>
        <v>10612192.059999999</v>
      </c>
      <c r="H37" s="16">
        <f>SUM(H8:H36)</f>
        <v>11807031.200000001</v>
      </c>
      <c r="I37" s="28">
        <f>+F37-G37-H37</f>
        <v>21164076.740000002</v>
      </c>
      <c r="J37" s="24">
        <f>+I37*100/F37</f>
        <v>48.560060252436145</v>
      </c>
      <c r="K37" s="4">
        <f>100-J37</f>
        <v>51.439939747563855</v>
      </c>
    </row>
    <row r="38" spans="1:11" ht="42" customHeight="1" x14ac:dyDescent="0.35">
      <c r="A38" s="61" t="s">
        <v>48</v>
      </c>
      <c r="B38" s="61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" right="0.46" top="0.18" bottom="0.17" header="0.17" footer="0.17"/>
  <pageSetup paperSize="9" scale="68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9"/>
  <sheetViews>
    <sheetView workbookViewId="0">
      <selection activeCell="D11" sqref="D11"/>
    </sheetView>
  </sheetViews>
  <sheetFormatPr defaultColWidth="8.875" defaultRowHeight="21" x14ac:dyDescent="0.35"/>
  <cols>
    <col min="1" max="1" width="31" style="52" customWidth="1"/>
    <col min="2" max="2" width="22.75" style="1" customWidth="1"/>
    <col min="3" max="3" width="21" style="1" customWidth="1"/>
    <col min="4" max="4" width="21.125" style="1" customWidth="1"/>
    <col min="5" max="5" width="25.125" style="1" customWidth="1"/>
    <col min="6" max="6" width="24.875" style="2" customWidth="1"/>
    <col min="7" max="7" width="24.125" style="2" customWidth="1"/>
    <col min="8" max="8" width="23.25" style="2" customWidth="1"/>
    <col min="9" max="9" width="23.875" style="27" customWidth="1"/>
    <col min="10" max="10" width="2.375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62" t="s">
        <v>0</v>
      </c>
      <c r="B6" s="48" t="s">
        <v>1</v>
      </c>
      <c r="C6" s="48" t="s">
        <v>2</v>
      </c>
      <c r="D6" s="48" t="s">
        <v>3</v>
      </c>
      <c r="E6" s="48" t="s">
        <v>39</v>
      </c>
      <c r="F6" s="63" t="s">
        <v>41</v>
      </c>
      <c r="G6" s="63"/>
      <c r="H6" s="63"/>
      <c r="I6" s="63"/>
      <c r="J6" s="63"/>
    </row>
    <row r="7" spans="1:12" ht="63" customHeight="1" x14ac:dyDescent="0.35">
      <c r="A7" s="62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9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7644723.6600000001</v>
      </c>
      <c r="H8" s="13">
        <v>7924721.5699999994</v>
      </c>
      <c r="I8" s="31">
        <f>+F8-G8-H8</f>
        <v>9913854.7699999996</v>
      </c>
      <c r="J8" s="32">
        <f>+I8*100/F8</f>
        <v>38.903339716598715</v>
      </c>
      <c r="K8" s="4">
        <f>100-J8</f>
        <v>61.096660283401285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632904.16999999993</v>
      </c>
      <c r="H9" s="13">
        <v>3232350.06</v>
      </c>
      <c r="I9" s="31">
        <f>+F9-G9-H9</f>
        <v>6034745.7699999996</v>
      </c>
      <c r="J9" s="32">
        <f>+I9*100/F9</f>
        <v>60.957027979797978</v>
      </c>
      <c r="K9" s="4">
        <f t="shared" ref="K9:K15" si="0">100-J9</f>
        <v>39.042972020202022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620344.19999999995</v>
      </c>
      <c r="H10" s="13">
        <v>1933040.4899999998</v>
      </c>
      <c r="I10" s="33">
        <f t="shared" ref="I10:I35" si="1">+F10-G10-H10</f>
        <v>1946615.31</v>
      </c>
      <c r="J10" s="34">
        <f>+I10*100/F10</f>
        <v>43.258118000000003</v>
      </c>
      <c r="K10" s="4">
        <f t="shared" si="0"/>
        <v>56.741881999999997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11235</v>
      </c>
      <c r="H11" s="18">
        <v>26476.599999999995</v>
      </c>
      <c r="I11" s="31">
        <f t="shared" si="1"/>
        <v>212288.4</v>
      </c>
      <c r="J11" s="32">
        <f t="shared" ref="J11:J33" si="2">+I11*100/F11</f>
        <v>84.915360000000007</v>
      </c>
      <c r="K11" s="22">
        <f t="shared" si="0"/>
        <v>15.084639999999993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944589</v>
      </c>
      <c r="H19" s="13">
        <v>303100.28000000003</v>
      </c>
      <c r="I19" s="31">
        <f t="shared" si="1"/>
        <v>2570.7199999999721</v>
      </c>
      <c r="J19" s="32">
        <f t="shared" si="2"/>
        <v>0.20561483211491785</v>
      </c>
      <c r="K19" s="4">
        <f t="shared" ref="K19:K36" si="3">100-J19</f>
        <v>99.794385167885082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6674</v>
      </c>
      <c r="H23" s="18">
        <v>81037</v>
      </c>
      <c r="I23" s="31">
        <f t="shared" si="1"/>
        <v>77289</v>
      </c>
      <c r="J23" s="32">
        <f t="shared" si="2"/>
        <v>46.841818181818184</v>
      </c>
      <c r="K23" s="22">
        <f t="shared" si="3"/>
        <v>53.158181818181816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7660</v>
      </c>
      <c r="H25" s="13">
        <v>8074</v>
      </c>
      <c r="I25" s="31">
        <f t="shared" si="1"/>
        <v>266</v>
      </c>
      <c r="J25" s="32">
        <f>+I25*100/G25</f>
        <v>3.4725848563968666</v>
      </c>
      <c r="K25" s="4">
        <f t="shared" si="3"/>
        <v>96.527415143603136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0</v>
      </c>
      <c r="H26" s="13">
        <v>32865</v>
      </c>
      <c r="I26" s="31">
        <f t="shared" si="1"/>
        <v>54135</v>
      </c>
      <c r="J26" s="32" t="e">
        <f>+I26*100/G26</f>
        <v>#DIV/0!</v>
      </c>
      <c r="K26" s="4" t="e">
        <f t="shared" si="3"/>
        <v>#DIV/0!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13051</v>
      </c>
      <c r="I27" s="31">
        <f t="shared" si="1"/>
        <v>86949</v>
      </c>
      <c r="J27" s="32">
        <f t="shared" si="2"/>
        <v>86.948999999999998</v>
      </c>
      <c r="K27" s="4">
        <f t="shared" si="3"/>
        <v>13.051000000000002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48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155529.98000000001</v>
      </c>
      <c r="I29" s="31">
        <f t="shared" si="1"/>
        <v>44470.01999999999</v>
      </c>
      <c r="J29" s="32">
        <f t="shared" si="2"/>
        <v>22.235009999999996</v>
      </c>
      <c r="K29" s="22">
        <f t="shared" si="3"/>
        <v>77.764990000000012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3900</v>
      </c>
      <c r="H31" s="13">
        <v>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1080</v>
      </c>
      <c r="H33" s="13">
        <v>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230453.90000000002</v>
      </c>
      <c r="H34" s="13">
        <v>480136.58000000007</v>
      </c>
      <c r="I34" s="31">
        <f>+F34-G34-H34</f>
        <v>89409.519999999902</v>
      </c>
      <c r="J34" s="32">
        <f>+I34*100/F34</f>
        <v>11.176189999999988</v>
      </c>
      <c r="K34" s="4">
        <f t="shared" si="3"/>
        <v>88.823810000000009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4900</v>
      </c>
      <c r="H36" s="39">
        <v>53760</v>
      </c>
      <c r="I36" s="31">
        <f>+F36-H36-G36</f>
        <v>141340</v>
      </c>
      <c r="J36" s="32">
        <f>+I36*100/F36</f>
        <v>70.67</v>
      </c>
      <c r="K36" s="4">
        <f t="shared" si="3"/>
        <v>29.33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43583300</v>
      </c>
      <c r="G37" s="16">
        <f>SUM(G8:G36)</f>
        <v>10108463.93</v>
      </c>
      <c r="H37" s="16">
        <f>SUM(H8:H36)</f>
        <v>14351889.09</v>
      </c>
      <c r="I37" s="28">
        <f>+F37-G37-H37</f>
        <v>19122946.98</v>
      </c>
      <c r="J37" s="24">
        <f>+I37*100/F37</f>
        <v>43.87677615049801</v>
      </c>
      <c r="K37" s="4">
        <f>100-J37</f>
        <v>56.12322384950199</v>
      </c>
    </row>
    <row r="38" spans="1:11" ht="42" customHeight="1" x14ac:dyDescent="0.35">
      <c r="A38" s="61" t="s">
        <v>49</v>
      </c>
      <c r="B38" s="61"/>
      <c r="J38" s="22"/>
      <c r="K38" s="4"/>
    </row>
    <row r="40" spans="1:11" x14ac:dyDescent="0.35">
      <c r="A40" s="51"/>
      <c r="F40" s="1"/>
      <c r="G40" s="1"/>
      <c r="H40" s="1"/>
      <c r="I40" s="22"/>
      <c r="J40" s="1"/>
    </row>
    <row r="41" spans="1:11" x14ac:dyDescent="0.35">
      <c r="A41" s="51"/>
      <c r="F41" s="1"/>
      <c r="G41" s="4"/>
      <c r="H41" s="1"/>
      <c r="I41" s="20"/>
      <c r="J41" s="1"/>
    </row>
    <row r="42" spans="1:11" x14ac:dyDescent="0.35">
      <c r="A42" s="51"/>
      <c r="F42" s="1"/>
      <c r="G42" s="1"/>
      <c r="H42" s="1"/>
      <c r="I42" s="20"/>
      <c r="J42" s="1"/>
    </row>
    <row r="43" spans="1:11" x14ac:dyDescent="0.35">
      <c r="A43" s="51"/>
      <c r="F43" s="1"/>
      <c r="G43" s="1"/>
      <c r="H43" s="1"/>
      <c r="I43" s="20"/>
      <c r="J43" s="1"/>
    </row>
    <row r="44" spans="1:11" x14ac:dyDescent="0.35">
      <c r="A44" s="51"/>
      <c r="F44" s="1"/>
      <c r="G44" s="1"/>
      <c r="H44" s="1"/>
      <c r="I44" s="20"/>
      <c r="J44" s="1"/>
    </row>
    <row r="45" spans="1:11" x14ac:dyDescent="0.35">
      <c r="A45" s="51"/>
      <c r="F45" s="1"/>
      <c r="G45" s="1"/>
      <c r="H45" s="1"/>
      <c r="I45" s="20"/>
      <c r="J45" s="1"/>
    </row>
    <row r="46" spans="1:11" x14ac:dyDescent="0.35">
      <c r="A46" s="51"/>
      <c r="F46" s="1"/>
      <c r="G46" s="1"/>
      <c r="H46" s="1"/>
      <c r="I46" s="20"/>
      <c r="J46" s="1"/>
    </row>
    <row r="47" spans="1:11" x14ac:dyDescent="0.35">
      <c r="A47" s="51"/>
      <c r="F47" s="1"/>
      <c r="G47" s="1"/>
      <c r="H47" s="1"/>
      <c r="I47" s="20"/>
      <c r="J47" s="1"/>
    </row>
    <row r="48" spans="1:11" x14ac:dyDescent="0.35">
      <c r="A48" s="51"/>
      <c r="F48" s="1"/>
      <c r="G48" s="1"/>
      <c r="H48" s="1"/>
      <c r="I48" s="20"/>
      <c r="J48" s="1"/>
    </row>
    <row r="49" spans="1:10" x14ac:dyDescent="0.35">
      <c r="A49" s="51"/>
      <c r="F49" s="1"/>
      <c r="G49" s="1"/>
      <c r="H49" s="1"/>
      <c r="I49" s="20"/>
      <c r="J49" s="1"/>
    </row>
    <row r="50" spans="1:10" x14ac:dyDescent="0.35">
      <c r="A50" s="51"/>
      <c r="F50" s="1"/>
      <c r="G50" s="1"/>
      <c r="H50" s="1"/>
      <c r="I50" s="20"/>
      <c r="J50" s="1"/>
    </row>
    <row r="51" spans="1:10" x14ac:dyDescent="0.35">
      <c r="A51" s="51"/>
      <c r="F51" s="1"/>
      <c r="G51" s="1"/>
      <c r="H51" s="1"/>
      <c r="I51" s="20"/>
      <c r="J51" s="1"/>
    </row>
    <row r="52" spans="1:10" x14ac:dyDescent="0.35">
      <c r="A52" s="51"/>
      <c r="F52" s="1"/>
      <c r="G52" s="1"/>
      <c r="H52" s="1"/>
      <c r="I52" s="20"/>
      <c r="J52" s="1"/>
    </row>
    <row r="53" spans="1:10" x14ac:dyDescent="0.35">
      <c r="A53" s="51"/>
      <c r="F53" s="1"/>
      <c r="G53" s="1"/>
      <c r="H53" s="1"/>
      <c r="I53" s="20"/>
      <c r="J53" s="1"/>
    </row>
    <row r="54" spans="1:10" x14ac:dyDescent="0.35">
      <c r="A54" s="51"/>
      <c r="F54" s="1"/>
      <c r="G54" s="1"/>
      <c r="H54" s="1"/>
      <c r="I54" s="20"/>
      <c r="J54" s="1"/>
    </row>
    <row r="55" spans="1:10" x14ac:dyDescent="0.35">
      <c r="A55" s="51"/>
      <c r="F55" s="1"/>
      <c r="G55" s="1"/>
      <c r="H55" s="1"/>
      <c r="I55" s="20"/>
      <c r="J55" s="1"/>
    </row>
    <row r="56" spans="1:10" x14ac:dyDescent="0.35">
      <c r="A56" s="51"/>
      <c r="F56" s="1"/>
      <c r="G56" s="1"/>
      <c r="H56" s="1"/>
      <c r="I56" s="20"/>
      <c r="J56" s="1"/>
    </row>
    <row r="57" spans="1:10" x14ac:dyDescent="0.35">
      <c r="A57" s="5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1" right="0.28999999999999998" top="0.52" bottom="0.27" header="0.3" footer="0.3"/>
  <pageSetup paperSize="9" scale="6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9"/>
  <sheetViews>
    <sheetView workbookViewId="0">
      <selection activeCell="N9" sqref="N9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5.5" customHeight="1" x14ac:dyDescent="0.55000000000000004">
      <c r="A6" s="62" t="s">
        <v>0</v>
      </c>
      <c r="B6" s="50" t="s">
        <v>1</v>
      </c>
      <c r="C6" s="50" t="s">
        <v>2</v>
      </c>
      <c r="D6" s="50" t="s">
        <v>3</v>
      </c>
      <c r="E6" s="50" t="s">
        <v>39</v>
      </c>
      <c r="F6" s="63" t="s">
        <v>41</v>
      </c>
      <c r="G6" s="63"/>
      <c r="H6" s="63"/>
      <c r="I6" s="63"/>
      <c r="J6" s="63"/>
    </row>
    <row r="7" spans="1:12" ht="48" x14ac:dyDescent="0.35">
      <c r="A7" s="62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9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8004415.5100000007</v>
      </c>
      <c r="H8" s="13">
        <v>9750063.4899999965</v>
      </c>
      <c r="I8" s="31">
        <f>+F8-G8-H8</f>
        <v>7728821.0000000019</v>
      </c>
      <c r="J8" s="32">
        <f>+I8*100/F8</f>
        <v>30.328964459077131</v>
      </c>
      <c r="K8" s="4">
        <f>100-J8</f>
        <v>69.671035540922873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555506.23</v>
      </c>
      <c r="H9" s="13">
        <v>3899864.2300000009</v>
      </c>
      <c r="I9" s="31">
        <f>+F9-G9-H9</f>
        <v>5444629.5399999991</v>
      </c>
      <c r="J9" s="32">
        <f>+I9*100/F9</f>
        <v>54.996257979797967</v>
      </c>
      <c r="K9" s="4">
        <f t="shared" ref="K9:K15" si="0">100-J9</f>
        <v>45.003742020202033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590499</v>
      </c>
      <c r="H10" s="13">
        <v>2166225.9700000002</v>
      </c>
      <c r="I10" s="33">
        <f t="shared" ref="I10:I35" si="1">+F10-G10-H10</f>
        <v>1743275.0299999998</v>
      </c>
      <c r="J10" s="34">
        <f>+I10*100/F10</f>
        <v>38.739445111111102</v>
      </c>
      <c r="K10" s="4">
        <f t="shared" si="0"/>
        <v>61.260554888888898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17013</v>
      </c>
      <c r="H11" s="18">
        <v>30417.299999999992</v>
      </c>
      <c r="I11" s="31">
        <f t="shared" si="1"/>
        <v>202569.7</v>
      </c>
      <c r="J11" s="32">
        <f t="shared" ref="J11:J33" si="2">+I11*100/F11</f>
        <v>81.027879999999996</v>
      </c>
      <c r="K11" s="22">
        <f t="shared" si="0"/>
        <v>18.972120000000004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1079975.3999999999</v>
      </c>
      <c r="H19" s="13">
        <v>387080.28</v>
      </c>
      <c r="I19" s="31">
        <f t="shared" si="1"/>
        <v>636431.32000000007</v>
      </c>
      <c r="J19" s="32">
        <f t="shared" si="2"/>
        <v>30.256013942562994</v>
      </c>
      <c r="K19" s="4">
        <f t="shared" ref="K19:K36" si="3">100-J19</f>
        <v>69.743986057437013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1000</v>
      </c>
      <c r="H23" s="18">
        <v>86631</v>
      </c>
      <c r="I23" s="31">
        <f t="shared" si="1"/>
        <v>77369</v>
      </c>
      <c r="J23" s="32">
        <f t="shared" si="2"/>
        <v>46.890303030303031</v>
      </c>
      <c r="K23" s="22">
        <f t="shared" si="3"/>
        <v>53.109696969696969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7380</v>
      </c>
      <c r="H25" s="13">
        <v>8534</v>
      </c>
      <c r="I25" s="31">
        <f t="shared" si="1"/>
        <v>86</v>
      </c>
      <c r="J25" s="32">
        <f>+I25*100/G25</f>
        <v>1.1653116531165311</v>
      </c>
      <c r="K25" s="4">
        <f t="shared" si="3"/>
        <v>98.834688346883468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34000</v>
      </c>
      <c r="H26" s="13">
        <v>32865</v>
      </c>
      <c r="I26" s="31">
        <f t="shared" si="1"/>
        <v>20135</v>
      </c>
      <c r="J26" s="32">
        <f>+I26*100/G26</f>
        <v>59.220588235294116</v>
      </c>
      <c r="K26" s="4">
        <f t="shared" si="3"/>
        <v>40.779411764705884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13051</v>
      </c>
      <c r="I27" s="31">
        <f t="shared" si="1"/>
        <v>86949</v>
      </c>
      <c r="J27" s="32">
        <f t="shared" si="2"/>
        <v>86.948999999999998</v>
      </c>
      <c r="K27" s="4">
        <f t="shared" si="3"/>
        <v>13.051000000000002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17860.009999999998</v>
      </c>
      <c r="H29" s="18">
        <v>155529.98000000001</v>
      </c>
      <c r="I29" s="31">
        <f t="shared" si="1"/>
        <v>26610.00999999998</v>
      </c>
      <c r="J29" s="32">
        <f t="shared" si="2"/>
        <v>13.305004999999991</v>
      </c>
      <c r="K29" s="22">
        <f t="shared" si="3"/>
        <v>86.694995000000006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1080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175258.85</v>
      </c>
      <c r="H34" s="13">
        <v>537254.03</v>
      </c>
      <c r="I34" s="31">
        <f>+F34-G34-H34</f>
        <v>87487.12</v>
      </c>
      <c r="J34" s="32">
        <f>+I34*100/F34</f>
        <v>10.935890000000001</v>
      </c>
      <c r="K34" s="4">
        <f t="shared" si="3"/>
        <v>89.064109999999999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29387.97</v>
      </c>
      <c r="H36" s="39">
        <v>68400</v>
      </c>
      <c r="I36" s="31">
        <f>+F36-H36-G36</f>
        <v>102212.03</v>
      </c>
      <c r="J36" s="32">
        <f>+I36*100/F36</f>
        <v>51.106014999999999</v>
      </c>
      <c r="K36" s="4">
        <f t="shared" si="3"/>
        <v>48.893985000000001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44436527</v>
      </c>
      <c r="G37" s="16">
        <f>SUM(G8:G36)</f>
        <v>10512295.970000001</v>
      </c>
      <c r="H37" s="16">
        <f>SUM(H8:H36)</f>
        <v>17248642.809999999</v>
      </c>
      <c r="I37" s="28">
        <f>+F37-G37-H37</f>
        <v>16675588.220000003</v>
      </c>
      <c r="J37" s="24">
        <f>+I37*100/F37</f>
        <v>37.5267586055949</v>
      </c>
      <c r="K37" s="4">
        <f>100-J37</f>
        <v>62.4732413944051</v>
      </c>
    </row>
    <row r="38" spans="1:11" ht="42" customHeight="1" x14ac:dyDescent="0.35">
      <c r="A38" s="61" t="s">
        <v>50</v>
      </c>
      <c r="B38" s="61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5" right="0.25" top="0.19" bottom="0.21" header="0.17" footer="0.17"/>
  <pageSetup paperSize="9" scale="73" fitToHeight="0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59"/>
  <sheetViews>
    <sheetView topLeftCell="A23" workbookViewId="0">
      <selection activeCell="N25" sqref="N25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5.5" customHeight="1" x14ac:dyDescent="0.55000000000000004">
      <c r="A6" s="62" t="s">
        <v>0</v>
      </c>
      <c r="B6" s="54" t="s">
        <v>1</v>
      </c>
      <c r="C6" s="54" t="s">
        <v>2</v>
      </c>
      <c r="D6" s="54" t="s">
        <v>3</v>
      </c>
      <c r="E6" s="54" t="s">
        <v>39</v>
      </c>
      <c r="F6" s="63" t="s">
        <v>41</v>
      </c>
      <c r="G6" s="63"/>
      <c r="H6" s="63"/>
      <c r="I6" s="63"/>
      <c r="J6" s="63"/>
    </row>
    <row r="7" spans="1:12" ht="48" x14ac:dyDescent="0.35">
      <c r="A7" s="62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53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9531938.4200000018</v>
      </c>
      <c r="H8" s="13">
        <v>11489159.359999996</v>
      </c>
      <c r="I8" s="31">
        <f>+F8-G8-H8</f>
        <v>4462202.2200000025</v>
      </c>
      <c r="J8" s="32">
        <f>+I8*100/F8</f>
        <v>17.510299764944111</v>
      </c>
      <c r="K8" s="4">
        <f>100-J8</f>
        <v>82.489700235055892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163455.32</v>
      </c>
      <c r="H9" s="13">
        <v>4309723.6400000006</v>
      </c>
      <c r="I9" s="31">
        <f>+F9-G9-H9</f>
        <v>5426821.0399999991</v>
      </c>
      <c r="J9" s="32">
        <f>+I9*100/F9</f>
        <v>54.81637414141413</v>
      </c>
      <c r="K9" s="4">
        <f t="shared" ref="K9:K15" si="0">100-J9</f>
        <v>45.18362585858587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381566.2</v>
      </c>
      <c r="H10" s="13">
        <v>2607250.37</v>
      </c>
      <c r="I10" s="33">
        <f t="shared" ref="I10:I35" si="1">+F10-G10-H10</f>
        <v>1511183.4299999997</v>
      </c>
      <c r="J10" s="34">
        <f>+I10*100/F10</f>
        <v>33.581853999999993</v>
      </c>
      <c r="K10" s="4">
        <f t="shared" si="0"/>
        <v>66.418146000000007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3210</v>
      </c>
      <c r="H11" s="18">
        <v>49400.649999999994</v>
      </c>
      <c r="I11" s="31">
        <f t="shared" si="1"/>
        <v>197389.35</v>
      </c>
      <c r="J11" s="32">
        <f t="shared" ref="J11:J33" si="2">+I11*100/F11</f>
        <v>78.955740000000006</v>
      </c>
      <c r="K11" s="22">
        <f t="shared" si="0"/>
        <v>21.044259999999994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47185.5</v>
      </c>
      <c r="H16" s="13">
        <v>23040.800000000003</v>
      </c>
      <c r="I16" s="31">
        <f t="shared" si="1"/>
        <v>229773.7</v>
      </c>
      <c r="J16" s="32">
        <f t="shared" si="2"/>
        <v>76.591233333333335</v>
      </c>
      <c r="K16" s="4">
        <f>100-J16</f>
        <v>23.408766666666665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1501514.0599999998</v>
      </c>
      <c r="H19" s="13">
        <v>547364.28</v>
      </c>
      <c r="I19" s="31">
        <f t="shared" si="1"/>
        <v>54608.660000000149</v>
      </c>
      <c r="J19" s="32">
        <f t="shared" si="2"/>
        <v>2.5961016160309121</v>
      </c>
      <c r="K19" s="4">
        <f t="shared" ref="K19:K36" si="3">100-J19</f>
        <v>97.403898383969093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70303.5</v>
      </c>
      <c r="H23" s="18">
        <v>86711</v>
      </c>
      <c r="I23" s="31">
        <f t="shared" si="1"/>
        <v>7985.5</v>
      </c>
      <c r="J23" s="32">
        <f t="shared" si="2"/>
        <v>4.8396969696969698</v>
      </c>
      <c r="K23" s="22">
        <f t="shared" si="3"/>
        <v>95.160303030303027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>
        <v>0</v>
      </c>
      <c r="I24" s="31">
        <f t="shared" si="1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f>16000+7720</f>
        <v>23720</v>
      </c>
      <c r="G25" s="12">
        <v>3300</v>
      </c>
      <c r="H25" s="13">
        <v>13035</v>
      </c>
      <c r="I25" s="31">
        <f t="shared" si="1"/>
        <v>7385</v>
      </c>
      <c r="J25" s="32">
        <f>+I25*100/G25</f>
        <v>223.78787878787878</v>
      </c>
      <c r="K25" s="4">
        <f t="shared" si="3"/>
        <v>-123.78787878787878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39340</v>
      </c>
      <c r="H26" s="13">
        <v>32865</v>
      </c>
      <c r="I26" s="31">
        <f t="shared" si="1"/>
        <v>14795</v>
      </c>
      <c r="J26" s="32">
        <f>+I26*100/G26</f>
        <v>37.608032536858161</v>
      </c>
      <c r="K26" s="4">
        <f t="shared" si="3"/>
        <v>62.391967463141839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40155</v>
      </c>
      <c r="H27" s="13">
        <v>13051</v>
      </c>
      <c r="I27" s="31">
        <f t="shared" si="1"/>
        <v>46794</v>
      </c>
      <c r="J27" s="32">
        <f t="shared" si="2"/>
        <v>46.793999999999997</v>
      </c>
      <c r="K27" s="4">
        <f t="shared" si="3"/>
        <v>53.206000000000003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19260</v>
      </c>
      <c r="H28" s="13">
        <v>44070</v>
      </c>
      <c r="I28" s="31">
        <f t="shared" si="1"/>
        <v>3870</v>
      </c>
      <c r="J28" s="32">
        <f t="shared" si="2"/>
        <v>5.7589285714285712</v>
      </c>
      <c r="K28" s="25">
        <f t="shared" si="3"/>
        <v>94.241071428571431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17860.009999999998</v>
      </c>
      <c r="H29" s="18">
        <v>155529.98000000001</v>
      </c>
      <c r="I29" s="31">
        <f t="shared" si="1"/>
        <v>26610.00999999998</v>
      </c>
      <c r="J29" s="32">
        <f t="shared" si="2"/>
        <v>13.305004999999991</v>
      </c>
      <c r="K29" s="22">
        <f t="shared" si="3"/>
        <v>86.694995000000006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1080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210163.45</v>
      </c>
      <c r="H34" s="13">
        <v>553366.43000000005</v>
      </c>
      <c r="I34" s="31">
        <f>+F34-G34-H34</f>
        <v>36470.119999999995</v>
      </c>
      <c r="J34" s="32">
        <f>+I34*100/F34</f>
        <v>4.5587649999999993</v>
      </c>
      <c r="K34" s="4">
        <f t="shared" si="3"/>
        <v>95.441235000000006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27342.62</v>
      </c>
      <c r="H35" s="13">
        <v>85745.37999999999</v>
      </c>
      <c r="I35" s="19">
        <f t="shared" si="1"/>
        <v>23532.000000000015</v>
      </c>
      <c r="J35" s="30">
        <f>+I35*100/F35</f>
        <v>17.224418093983321</v>
      </c>
      <c r="K35" s="4">
        <f t="shared" si="3"/>
        <v>82.775581906016683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43527.97</v>
      </c>
      <c r="H36" s="39">
        <v>68820</v>
      </c>
      <c r="I36" s="31">
        <f>+F36-H36-G36</f>
        <v>87652.03</v>
      </c>
      <c r="J36" s="32">
        <f>+I36*100/F36</f>
        <v>43.826014999999998</v>
      </c>
      <c r="K36" s="4">
        <f t="shared" si="3"/>
        <v>56.173985000000002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44436527</v>
      </c>
      <c r="G37" s="16">
        <f>SUM(G8:G36)</f>
        <v>12100122.050000001</v>
      </c>
      <c r="H37" s="16">
        <f>SUM(H8:H36)</f>
        <v>20084268.889999997</v>
      </c>
      <c r="I37" s="28">
        <f>+F37-G37-H37</f>
        <v>12252136.060000002</v>
      </c>
      <c r="J37" s="24">
        <f>+I37*100/F37</f>
        <v>27.57221791883061</v>
      </c>
      <c r="K37" s="4">
        <f>100-J37</f>
        <v>72.427782081169397</v>
      </c>
    </row>
    <row r="38" spans="1:11" ht="42" customHeight="1" x14ac:dyDescent="0.35">
      <c r="A38" s="61" t="s">
        <v>51</v>
      </c>
      <c r="B38" s="61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5" right="0.25" top="0.19" bottom="0.21" header="0.17" footer="0.17"/>
  <pageSetup paperSize="9" scale="7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7</vt:i4>
      </vt:variant>
    </vt:vector>
  </HeadingPairs>
  <TitlesOfParts>
    <vt:vector size="18" baseType="lpstr">
      <vt:lpstr>ต.ค 66</vt:lpstr>
      <vt:lpstr>พ.ย 66</vt:lpstr>
      <vt:lpstr>ธ.ค 66</vt:lpstr>
      <vt:lpstr>ม.ค 67</vt:lpstr>
      <vt:lpstr>ก.พ 67</vt:lpstr>
      <vt:lpstr>มี.ค 67</vt:lpstr>
      <vt:lpstr>เม.ย 67</vt:lpstr>
      <vt:lpstr>พ.ค 67</vt:lpstr>
      <vt:lpstr>มิ.ย 67</vt:lpstr>
      <vt:lpstr>31 ก.ค 67</vt:lpstr>
      <vt:lpstr>31 ส.ค 67</vt:lpstr>
      <vt:lpstr>'31 ก.ค 67'!Print_Area</vt:lpstr>
      <vt:lpstr>'31 ส.ค 67'!Print_Area</vt:lpstr>
      <vt:lpstr>'เม.ย 67'!Print_Area</vt:lpstr>
      <vt:lpstr>'ต.ค 66'!Print_Area</vt:lpstr>
      <vt:lpstr>'พ.ค 67'!Print_Area</vt:lpstr>
      <vt:lpstr>'มิ.ย 67'!Print_Area</vt:lpstr>
      <vt:lpstr>'มี.ค 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2024-06-09T05:03:35Z</cp:lastPrinted>
  <dcterms:created xsi:type="dcterms:W3CDTF">2023-02-18T08:25:25Z</dcterms:created>
  <dcterms:modified xsi:type="dcterms:W3CDTF">2024-10-02T08:48:08Z</dcterms:modified>
</cp:coreProperties>
</file>