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จัดสรร 67 30092567\รายงานคงเหลือ MMC  รายเดือน ปีงบ 67\"/>
    </mc:Choice>
  </mc:AlternateContent>
  <xr:revisionPtr revIDLastSave="0" documentId="13_ncr:1_{DA85DD64-DB63-4956-BE98-4F9673C0C9EB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  <sheet name="มิ.ย 67" sheetId="9" r:id="rId9"/>
    <sheet name="31 ก.ค 67" sheetId="10" r:id="rId10"/>
    <sheet name="31 ส.ค 67" sheetId="11" r:id="rId11"/>
    <sheet name="30 ก.ย 67" sheetId="12" r:id="rId12"/>
  </sheets>
  <definedNames>
    <definedName name="_xlnm.Print_Area" localSheetId="11">'30 ก.ย 67'!$A$1:$J$38</definedName>
    <definedName name="_xlnm.Print_Area" localSheetId="9">'31 ก.ค 67'!$A$1:$J$38</definedName>
    <definedName name="_xlnm.Print_Area" localSheetId="10">'31 ส.ค 67'!$A$1:$J$38</definedName>
    <definedName name="_xlnm.Print_Area" localSheetId="6">'เม.ย 67'!$A$1:$J$38</definedName>
    <definedName name="_xlnm.Print_Area" localSheetId="0">'ต.ค 66'!$A$1:$J$38</definedName>
    <definedName name="_xlnm.Print_Area" localSheetId="7">'พ.ค 67'!$A$1:$J$38</definedName>
    <definedName name="_xlnm.Print_Area" localSheetId="8">'มิ.ย 67'!$A$1:$J$38</definedName>
    <definedName name="_xlnm.Print_Area" localSheetId="5">'มี.ค 67'!$A$1:$J$38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2" l="1"/>
  <c r="H37" i="12"/>
  <c r="G37" i="12"/>
  <c r="E37" i="12"/>
  <c r="D37" i="12"/>
  <c r="C37" i="12"/>
  <c r="B37" i="12"/>
  <c r="L36" i="12"/>
  <c r="I36" i="12"/>
  <c r="M36" i="12" s="1"/>
  <c r="L35" i="12"/>
  <c r="I35" i="12"/>
  <c r="M35" i="12" s="1"/>
  <c r="F34" i="12"/>
  <c r="I34" i="12" s="1"/>
  <c r="L33" i="12"/>
  <c r="I33" i="12"/>
  <c r="M33" i="12" s="1"/>
  <c r="L32" i="12"/>
  <c r="I32" i="12"/>
  <c r="M32" i="12" s="1"/>
  <c r="L31" i="12"/>
  <c r="I31" i="12"/>
  <c r="M31" i="12" s="1"/>
  <c r="L30" i="12"/>
  <c r="J30" i="12"/>
  <c r="K30" i="12" s="1"/>
  <c r="I30" i="12"/>
  <c r="M30" i="12" s="1"/>
  <c r="L29" i="12"/>
  <c r="I29" i="12"/>
  <c r="J29" i="12" s="1"/>
  <c r="K29" i="12" s="1"/>
  <c r="L28" i="12"/>
  <c r="I28" i="12"/>
  <c r="M28" i="12" s="1"/>
  <c r="L27" i="12"/>
  <c r="I27" i="12"/>
  <c r="M27" i="12" s="1"/>
  <c r="L26" i="12"/>
  <c r="I26" i="12"/>
  <c r="M26" i="12" s="1"/>
  <c r="I25" i="12"/>
  <c r="J25" i="12" s="1"/>
  <c r="K25" i="12" s="1"/>
  <c r="F25" i="12"/>
  <c r="L25" i="12" s="1"/>
  <c r="I24" i="12"/>
  <c r="J24" i="12" s="1"/>
  <c r="K24" i="12" s="1"/>
  <c r="L23" i="12"/>
  <c r="I23" i="12"/>
  <c r="M23" i="12" s="1"/>
  <c r="L22" i="12"/>
  <c r="I22" i="12"/>
  <c r="M22" i="12" s="1"/>
  <c r="L21" i="12"/>
  <c r="I21" i="12"/>
  <c r="M21" i="12" s="1"/>
  <c r="L20" i="12"/>
  <c r="I20" i="12"/>
  <c r="J20" i="12" s="1"/>
  <c r="K20" i="12" s="1"/>
  <c r="F19" i="12"/>
  <c r="L18" i="12"/>
  <c r="I18" i="12"/>
  <c r="M18" i="12" s="1"/>
  <c r="L17" i="12"/>
  <c r="I17" i="12"/>
  <c r="M17" i="12" s="1"/>
  <c r="L16" i="12"/>
  <c r="I16" i="12"/>
  <c r="M16" i="12" s="1"/>
  <c r="L15" i="12"/>
  <c r="I15" i="12"/>
  <c r="J15" i="12" s="1"/>
  <c r="K15" i="12" s="1"/>
  <c r="L14" i="12"/>
  <c r="J14" i="12"/>
  <c r="K14" i="12" s="1"/>
  <c r="I14" i="12"/>
  <c r="M14" i="12" s="1"/>
  <c r="L13" i="12"/>
  <c r="I13" i="12"/>
  <c r="M13" i="12" s="1"/>
  <c r="L12" i="12"/>
  <c r="I12" i="12"/>
  <c r="M12" i="12" s="1"/>
  <c r="L11" i="12"/>
  <c r="I11" i="12"/>
  <c r="J11" i="12" s="1"/>
  <c r="K11" i="12" s="1"/>
  <c r="L10" i="12"/>
  <c r="I10" i="12"/>
  <c r="M10" i="12" s="1"/>
  <c r="L9" i="12"/>
  <c r="I9" i="12"/>
  <c r="M9" i="12" s="1"/>
  <c r="L8" i="12"/>
  <c r="I8" i="12"/>
  <c r="M8" i="12" s="1"/>
  <c r="H37" i="11"/>
  <c r="G37" i="11"/>
  <c r="I9" i="11"/>
  <c r="F34" i="11"/>
  <c r="I34" i="11" s="1"/>
  <c r="E37" i="11"/>
  <c r="D37" i="11"/>
  <c r="C37" i="11"/>
  <c r="B37" i="11"/>
  <c r="L36" i="11"/>
  <c r="J36" i="11"/>
  <c r="K36" i="11" s="1"/>
  <c r="I36" i="11"/>
  <c r="M36" i="11" s="1"/>
  <c r="L35" i="11"/>
  <c r="I35" i="11"/>
  <c r="J35" i="11" s="1"/>
  <c r="K35" i="11" s="1"/>
  <c r="L33" i="11"/>
  <c r="I33" i="11"/>
  <c r="M33" i="11" s="1"/>
  <c r="L32" i="11"/>
  <c r="I32" i="11"/>
  <c r="M32" i="11" s="1"/>
  <c r="M31" i="11"/>
  <c r="L31" i="11"/>
  <c r="I31" i="11"/>
  <c r="J31" i="11" s="1"/>
  <c r="L30" i="11"/>
  <c r="I30" i="11"/>
  <c r="J30" i="11" s="1"/>
  <c r="K30" i="11" s="1"/>
  <c r="L29" i="11"/>
  <c r="I29" i="11"/>
  <c r="J29" i="11" s="1"/>
  <c r="K29" i="11" s="1"/>
  <c r="L28" i="11"/>
  <c r="I28" i="11"/>
  <c r="M28" i="11" s="1"/>
  <c r="L27" i="11"/>
  <c r="I27" i="11"/>
  <c r="M27" i="11" s="1"/>
  <c r="L26" i="11"/>
  <c r="I26" i="11"/>
  <c r="J26" i="11" s="1"/>
  <c r="K26" i="11" s="1"/>
  <c r="F25" i="11"/>
  <c r="F37" i="11" s="1"/>
  <c r="I24" i="11"/>
  <c r="J24" i="11" s="1"/>
  <c r="K24" i="11" s="1"/>
  <c r="L23" i="11"/>
  <c r="I23" i="11"/>
  <c r="M23" i="11" s="1"/>
  <c r="L22" i="11"/>
  <c r="I22" i="11"/>
  <c r="M22" i="11" s="1"/>
  <c r="M21" i="11"/>
  <c r="L21" i="11"/>
  <c r="I21" i="11"/>
  <c r="L20" i="11"/>
  <c r="I20" i="11"/>
  <c r="J20" i="11" s="1"/>
  <c r="K20" i="11" s="1"/>
  <c r="I19" i="11"/>
  <c r="J19" i="11" s="1"/>
  <c r="K19" i="11" s="1"/>
  <c r="F19" i="11"/>
  <c r="L19" i="11" s="1"/>
  <c r="L18" i="11"/>
  <c r="I18" i="11"/>
  <c r="M18" i="11" s="1"/>
  <c r="L17" i="11"/>
  <c r="I17" i="11"/>
  <c r="M17" i="11" s="1"/>
  <c r="L16" i="11"/>
  <c r="I16" i="11"/>
  <c r="M16" i="11" s="1"/>
  <c r="L15" i="11"/>
  <c r="I15" i="11"/>
  <c r="J15" i="11" s="1"/>
  <c r="K15" i="11" s="1"/>
  <c r="L14" i="11"/>
  <c r="I14" i="11"/>
  <c r="M14" i="11" s="1"/>
  <c r="L13" i="11"/>
  <c r="I13" i="11"/>
  <c r="M13" i="11" s="1"/>
  <c r="L12" i="11"/>
  <c r="I12" i="11"/>
  <c r="M12" i="11" s="1"/>
  <c r="L11" i="11"/>
  <c r="I11" i="11"/>
  <c r="J11" i="11" s="1"/>
  <c r="K11" i="11" s="1"/>
  <c r="L10" i="11"/>
  <c r="I10" i="11"/>
  <c r="M10" i="11" s="1"/>
  <c r="L9" i="11"/>
  <c r="J9" i="11"/>
  <c r="K9" i="11" s="1"/>
  <c r="M9" i="11"/>
  <c r="L8" i="11"/>
  <c r="I8" i="11"/>
  <c r="M8" i="11" s="1"/>
  <c r="H37" i="10"/>
  <c r="G37" i="10"/>
  <c r="J36" i="12" l="1"/>
  <c r="K36" i="12" s="1"/>
  <c r="J23" i="12"/>
  <c r="K23" i="12" s="1"/>
  <c r="J35" i="12"/>
  <c r="K35" i="12" s="1"/>
  <c r="J28" i="12"/>
  <c r="K28" i="12" s="1"/>
  <c r="J10" i="12"/>
  <c r="K10" i="12" s="1"/>
  <c r="I37" i="12"/>
  <c r="M37" i="12" s="1"/>
  <c r="J8" i="12"/>
  <c r="K8" i="12" s="1"/>
  <c r="J16" i="12"/>
  <c r="K16" i="12" s="1"/>
  <c r="J26" i="12"/>
  <c r="K26" i="12" s="1"/>
  <c r="J32" i="12"/>
  <c r="K32" i="12" s="1"/>
  <c r="J12" i="12"/>
  <c r="K12" i="12" s="1"/>
  <c r="J31" i="12"/>
  <c r="J34" i="12"/>
  <c r="K34" i="12" s="1"/>
  <c r="M34" i="12"/>
  <c r="L37" i="12"/>
  <c r="L19" i="12"/>
  <c r="J9" i="12"/>
  <c r="K9" i="12" s="1"/>
  <c r="J13" i="12"/>
  <c r="K13" i="12" s="1"/>
  <c r="J17" i="12"/>
  <c r="J18" i="12"/>
  <c r="I19" i="12"/>
  <c r="J27" i="12"/>
  <c r="K27" i="12" s="1"/>
  <c r="L34" i="12"/>
  <c r="M11" i="12"/>
  <c r="M15" i="12"/>
  <c r="M20" i="12"/>
  <c r="M25" i="12"/>
  <c r="M29" i="12"/>
  <c r="J33" i="12"/>
  <c r="J8" i="11"/>
  <c r="K8" i="11" s="1"/>
  <c r="J32" i="11"/>
  <c r="K32" i="11" s="1"/>
  <c r="J18" i="11"/>
  <c r="J16" i="11"/>
  <c r="K16" i="11" s="1"/>
  <c r="J17" i="11"/>
  <c r="J12" i="11"/>
  <c r="K12" i="11" s="1"/>
  <c r="J13" i="11"/>
  <c r="K13" i="11" s="1"/>
  <c r="I37" i="11"/>
  <c r="J37" i="11" s="1"/>
  <c r="K37" i="11" s="1"/>
  <c r="J27" i="11"/>
  <c r="K27" i="11" s="1"/>
  <c r="J34" i="11"/>
  <c r="K34" i="11" s="1"/>
  <c r="M34" i="11"/>
  <c r="L37" i="11"/>
  <c r="M19" i="11"/>
  <c r="L25" i="11"/>
  <c r="L34" i="11"/>
  <c r="J10" i="11"/>
  <c r="K10" i="11" s="1"/>
  <c r="M11" i="11"/>
  <c r="J14" i="11"/>
  <c r="K14" i="11" s="1"/>
  <c r="M15" i="11"/>
  <c r="M20" i="11"/>
  <c r="J23" i="11"/>
  <c r="K23" i="11" s="1"/>
  <c r="I25" i="11"/>
  <c r="J28" i="11"/>
  <c r="K28" i="11" s="1"/>
  <c r="M29" i="11"/>
  <c r="J33" i="11"/>
  <c r="M26" i="11"/>
  <c r="M30" i="11"/>
  <c r="M35" i="11"/>
  <c r="L9" i="10"/>
  <c r="L10" i="10"/>
  <c r="L11" i="10"/>
  <c r="L12" i="10"/>
  <c r="L13" i="10"/>
  <c r="L14" i="10"/>
  <c r="L15" i="10"/>
  <c r="L16" i="10"/>
  <c r="L17" i="10"/>
  <c r="L18" i="10"/>
  <c r="L20" i="10"/>
  <c r="L21" i="10"/>
  <c r="L22" i="10"/>
  <c r="L23" i="10"/>
  <c r="L26" i="10"/>
  <c r="L27" i="10"/>
  <c r="L28" i="10"/>
  <c r="L29" i="10"/>
  <c r="L30" i="10"/>
  <c r="L31" i="10"/>
  <c r="L32" i="10"/>
  <c r="L33" i="10"/>
  <c r="L35" i="10"/>
  <c r="L36" i="10"/>
  <c r="L8" i="10"/>
  <c r="J37" i="12" l="1"/>
  <c r="K37" i="12" s="1"/>
  <c r="J19" i="12"/>
  <c r="K19" i="12" s="1"/>
  <c r="M19" i="12"/>
  <c r="M37" i="11"/>
  <c r="J25" i="11"/>
  <c r="K25" i="11" s="1"/>
  <c r="M25" i="11"/>
  <c r="E37" i="10"/>
  <c r="D37" i="10"/>
  <c r="C37" i="10"/>
  <c r="B37" i="10"/>
  <c r="I36" i="10"/>
  <c r="I35" i="10"/>
  <c r="F34" i="10"/>
  <c r="I33" i="10"/>
  <c r="I32" i="10"/>
  <c r="I31" i="10"/>
  <c r="I30" i="10"/>
  <c r="I29" i="10"/>
  <c r="I28" i="10"/>
  <c r="I27" i="10"/>
  <c r="I26" i="10"/>
  <c r="F25" i="10"/>
  <c r="L25" i="10" s="1"/>
  <c r="I24" i="10"/>
  <c r="J24" i="10" s="1"/>
  <c r="K24" i="10" s="1"/>
  <c r="I23" i="10"/>
  <c r="I22" i="10"/>
  <c r="M22" i="10" s="1"/>
  <c r="I21" i="10"/>
  <c r="M21" i="10" s="1"/>
  <c r="I20" i="10"/>
  <c r="F19" i="10"/>
  <c r="I18" i="10"/>
  <c r="I17" i="10"/>
  <c r="I16" i="10"/>
  <c r="I15" i="10"/>
  <c r="I14" i="10"/>
  <c r="I13" i="10"/>
  <c r="I12" i="10"/>
  <c r="I11" i="10"/>
  <c r="I10" i="10"/>
  <c r="I9" i="10"/>
  <c r="I8" i="10"/>
  <c r="F37" i="10" l="1"/>
  <c r="L37" i="10" s="1"/>
  <c r="L19" i="10"/>
  <c r="I34" i="10"/>
  <c r="L34" i="10"/>
  <c r="I25" i="10"/>
  <c r="J8" i="10"/>
  <c r="K8" i="10" s="1"/>
  <c r="M8" i="10"/>
  <c r="J12" i="10"/>
  <c r="K12" i="10" s="1"/>
  <c r="M12" i="10"/>
  <c r="J16" i="10"/>
  <c r="K16" i="10" s="1"/>
  <c r="M16" i="10"/>
  <c r="J20" i="10"/>
  <c r="K20" i="10" s="1"/>
  <c r="M20" i="10"/>
  <c r="J27" i="10"/>
  <c r="K27" i="10" s="1"/>
  <c r="M27" i="10"/>
  <c r="J31" i="10"/>
  <c r="M31" i="10"/>
  <c r="J35" i="10"/>
  <c r="K35" i="10" s="1"/>
  <c r="M35" i="10"/>
  <c r="J9" i="10"/>
  <c r="K9" i="10" s="1"/>
  <c r="M9" i="10"/>
  <c r="J13" i="10"/>
  <c r="K13" i="10" s="1"/>
  <c r="M13" i="10"/>
  <c r="J17" i="10"/>
  <c r="M17" i="10"/>
  <c r="J28" i="10"/>
  <c r="K28" i="10" s="1"/>
  <c r="M28" i="10"/>
  <c r="J32" i="10"/>
  <c r="K32" i="10" s="1"/>
  <c r="M32" i="10"/>
  <c r="J36" i="10"/>
  <c r="K36" i="10" s="1"/>
  <c r="M36" i="10"/>
  <c r="J10" i="10"/>
  <c r="K10" i="10" s="1"/>
  <c r="M10" i="10"/>
  <c r="J14" i="10"/>
  <c r="K14" i="10" s="1"/>
  <c r="M14" i="10"/>
  <c r="J18" i="10"/>
  <c r="M18" i="10"/>
  <c r="J25" i="10"/>
  <c r="K25" i="10" s="1"/>
  <c r="M25" i="10"/>
  <c r="J29" i="10"/>
  <c r="K29" i="10" s="1"/>
  <c r="M29" i="10"/>
  <c r="J33" i="10"/>
  <c r="M33" i="10"/>
  <c r="J11" i="10"/>
  <c r="K11" i="10" s="1"/>
  <c r="M11" i="10"/>
  <c r="J15" i="10"/>
  <c r="K15" i="10" s="1"/>
  <c r="M15" i="10"/>
  <c r="J23" i="10"/>
  <c r="K23" i="10" s="1"/>
  <c r="M23" i="10"/>
  <c r="J26" i="10"/>
  <c r="K26" i="10" s="1"/>
  <c r="M26" i="10"/>
  <c r="J30" i="10"/>
  <c r="K30" i="10" s="1"/>
  <c r="M30" i="10"/>
  <c r="J34" i="10"/>
  <c r="K34" i="10" s="1"/>
  <c r="M34" i="10"/>
  <c r="I37" i="10"/>
  <c r="I19" i="10"/>
  <c r="F25" i="9"/>
  <c r="F37" i="9" s="1"/>
  <c r="H37" i="9"/>
  <c r="G37" i="9"/>
  <c r="E37" i="9"/>
  <c r="D37" i="9"/>
  <c r="C37" i="9"/>
  <c r="B37" i="9"/>
  <c r="I36" i="9"/>
  <c r="J36" i="9" s="1"/>
  <c r="K36" i="9" s="1"/>
  <c r="I35" i="9"/>
  <c r="J35" i="9" s="1"/>
  <c r="K35" i="9" s="1"/>
  <c r="F34" i="9"/>
  <c r="I34" i="9" s="1"/>
  <c r="J34" i="9" s="1"/>
  <c r="K34" i="9" s="1"/>
  <c r="I33" i="9"/>
  <c r="J33" i="9" s="1"/>
  <c r="I32" i="9"/>
  <c r="J32" i="9" s="1"/>
  <c r="K32" i="9" s="1"/>
  <c r="I31" i="9"/>
  <c r="J31" i="9" s="1"/>
  <c r="I30" i="9"/>
  <c r="J30" i="9" s="1"/>
  <c r="K30" i="9" s="1"/>
  <c r="I29" i="9"/>
  <c r="J29" i="9" s="1"/>
  <c r="K29" i="9" s="1"/>
  <c r="I28" i="9"/>
  <c r="J28" i="9" s="1"/>
  <c r="K28" i="9" s="1"/>
  <c r="I27" i="9"/>
  <c r="J27" i="9" s="1"/>
  <c r="K27" i="9" s="1"/>
  <c r="I26" i="9"/>
  <c r="J26" i="9" s="1"/>
  <c r="K26" i="9" s="1"/>
  <c r="I24" i="9"/>
  <c r="J24" i="9" s="1"/>
  <c r="K24" i="9" s="1"/>
  <c r="I23" i="9"/>
  <c r="J23" i="9" s="1"/>
  <c r="K23" i="9" s="1"/>
  <c r="I22" i="9"/>
  <c r="I21" i="9"/>
  <c r="I20" i="9"/>
  <c r="J20" i="9" s="1"/>
  <c r="K20" i="9" s="1"/>
  <c r="F19" i="9"/>
  <c r="I19" i="9" s="1"/>
  <c r="J19" i="9" s="1"/>
  <c r="K19" i="9" s="1"/>
  <c r="I18" i="9"/>
  <c r="J18" i="9" s="1"/>
  <c r="I17" i="9"/>
  <c r="J17" i="9" s="1"/>
  <c r="I16" i="9"/>
  <c r="J16" i="9" s="1"/>
  <c r="K16" i="9" s="1"/>
  <c r="I15" i="9"/>
  <c r="J15" i="9" s="1"/>
  <c r="K15" i="9" s="1"/>
  <c r="I14" i="9"/>
  <c r="J14" i="9" s="1"/>
  <c r="K14" i="9" s="1"/>
  <c r="I13" i="9"/>
  <c r="J13" i="9" s="1"/>
  <c r="K13" i="9" s="1"/>
  <c r="I12" i="9"/>
  <c r="J12" i="9" s="1"/>
  <c r="K12" i="9" s="1"/>
  <c r="I11" i="9"/>
  <c r="J11" i="9" s="1"/>
  <c r="K11" i="9" s="1"/>
  <c r="I10" i="9"/>
  <c r="J10" i="9" s="1"/>
  <c r="K10" i="9" s="1"/>
  <c r="I9" i="9"/>
  <c r="J9" i="9" s="1"/>
  <c r="K9" i="9" s="1"/>
  <c r="I8" i="9"/>
  <c r="J8" i="9" s="1"/>
  <c r="K8" i="9" s="1"/>
  <c r="J19" i="10" l="1"/>
  <c r="K19" i="10" s="1"/>
  <c r="M19" i="10"/>
  <c r="J37" i="10"/>
  <c r="K37" i="10" s="1"/>
  <c r="M37" i="10"/>
  <c r="I25" i="9"/>
  <c r="J25" i="9" s="1"/>
  <c r="K25" i="9" s="1"/>
  <c r="I37" i="9"/>
  <c r="J37" i="9" s="1"/>
  <c r="K37" i="9" s="1"/>
  <c r="F19" i="8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I19" i="5"/>
  <c r="J19" i="5" s="1"/>
  <c r="K19" i="5" s="1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<sst xmlns="http://schemas.openxmlformats.org/spreadsheetml/2006/main" count="570" uniqueCount="57">
  <si>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</si>
  <si>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</si>
  <si>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</si>
  <si>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</si>
  <si>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</si>
  <si>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</si>
  <si>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</si>
  <si>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</si>
  <si>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</si>
  <si>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</si>
  <si>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</si>
  <si>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</si>
  <si>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</si>
  <si>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</si>
  <si>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</si>
  <si>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</si>
  <si>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</si>
  <si>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</si>
  <si>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</si>
  <si>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</si>
  <si>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</si>
  <si>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</si>
  <si>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</si>
  <si>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</si>
  <si>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</si>
  <si>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</si>
  <si>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</si>
  <si>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</si>
  <si>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</si>
  <si>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</si>
  <si>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</si>
  <si>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</si>
  <si>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</si>
  <si>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</si>
  <si>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</si>
  <si>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</si>
  <si>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</si>
  <si>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</si>
  <si>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</si>
  <si>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</si>
  <si>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</si>
  <si>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</si>
  <si>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</si>
  <si>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</si>
  <si>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</si>
  <si>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</si>
  <si>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</si>
  <si>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</si>
  <si>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</si>
  <si>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</si>
  <si>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</si>
  <si>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มิ.ย  67
</t>
    </r>
  </si>
  <si>
    <t xml:space="preserve">ร้อยละของการจ่ายจริง </t>
  </si>
  <si>
    <t>ร้อยละของเงินคงเหลือ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</si>
  <si>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ก.ค  67
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</si>
  <si>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ส.ค  67
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</si>
  <si>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ก.ย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</si>
</sst>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6">
    <xf numFmtId="0" fontId="0" fillId="0" borderId="0" xfId="0"/>
    <xf numFmtId="0" fontId="2" fillId="4" borderId="0" xfId="0" applyFont="1" applyFill="1"/>
    <xf numFmtId="187" fontId="2" fillId="4" borderId="0" xfId="1" applyFont="1" applyFill="1"/>
    <xf numFmtId="0" fontId="2" fillId="4" borderId="0" xfId="0" applyFont="1" applyFill="1" applyAlignment="1">
      <alignment vertical="top" wrapText="1"/>
    </xf>
    <xf numFmtId="187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87" fontId="4" fillId="2" borderId="1" xfId="1" applyFont="1" applyFill="1" applyBorder="1" applyAlignment="1">
      <alignment horizontal="center" vertical="center" wrapText="1"/>
    </xf>
    <xf numFmtId="187" fontId="4" fillId="2" borderId="1" xfId="1" applyFont="1" applyFill="1" applyBorder="1" applyAlignment="1">
      <alignment horizontal="center" vertical="center"/>
    </xf>
    <xf numFmtId="187" fontId="5" fillId="3" borderId="1" xfId="1" applyFont="1" applyFill="1" applyBorder="1" applyAlignment="1">
      <alignment wrapText="1"/>
    </xf>
    <xf numFmtId="187" fontId="5" fillId="3" borderId="1" xfId="1" applyFont="1" applyFill="1" applyBorder="1" applyAlignment="1"/>
    <xf numFmtId="187" fontId="5" fillId="3" borderId="1" xfId="1" applyFont="1" applyFill="1" applyBorder="1" applyAlignment="1">
      <alignment horizontal="center"/>
    </xf>
    <xf numFmtId="187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187" fontId="4" fillId="2" borderId="1" xfId="1" applyFont="1" applyFill="1" applyBorder="1" applyAlignment="1">
      <alignment horizontal="center" wrapText="1"/>
    </xf>
    <xf numFmtId="187" fontId="4" fillId="2" borderId="1" xfId="1" applyFont="1" applyFill="1" applyBorder="1" applyAlignment="1">
      <alignment horizontal="center"/>
    </xf>
    <xf numFmtId="187" fontId="5" fillId="3" borderId="1" xfId="1" applyFont="1" applyFill="1" applyBorder="1" applyAlignment="1">
      <alignment vertical="top" wrapText="1"/>
    </xf>
    <xf numFmtId="187" fontId="5" fillId="3" borderId="1" xfId="1" applyFont="1" applyFill="1" applyBorder="1" applyAlignment="1">
      <alignment vertical="top"/>
    </xf>
    <xf numFmtId="187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187" fontId="2" fillId="4" borderId="0" xfId="0" applyNumberFormat="1" applyFont="1" applyFill="1" applyAlignment="1">
      <alignment vertical="top"/>
    </xf>
    <xf numFmtId="187" fontId="6" fillId="2" borderId="1" xfId="1" applyFont="1" applyFill="1" applyBorder="1" applyAlignment="1">
      <alignment horizontal="center" vertical="center" wrapText="1"/>
    </xf>
    <xf numFmtId="187" fontId="7" fillId="2" borderId="1" xfId="0" applyNumberFormat="1" applyFont="1" applyFill="1" applyBorder="1" applyAlignment="1">
      <alignment vertical="top"/>
    </xf>
    <xf numFmtId="187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187" fontId="2" fillId="4" borderId="0" xfId="1" applyFont="1" applyFill="1" applyAlignment="1">
      <alignment vertical="top"/>
    </xf>
    <xf numFmtId="187" fontId="4" fillId="2" borderId="1" xfId="1" applyFont="1" applyFill="1" applyBorder="1" applyAlignment="1">
      <alignment horizontal="center" vertical="top"/>
    </xf>
    <xf numFmtId="187" fontId="8" fillId="3" borderId="1" xfId="1" applyFont="1" applyFill="1" applyBorder="1" applyAlignment="1">
      <alignment horizontal="center" vertical="top"/>
    </xf>
    <xf numFmtId="187" fontId="9" fillId="3" borderId="1" xfId="0" applyNumberFormat="1" applyFont="1" applyFill="1" applyBorder="1" applyAlignment="1">
      <alignment vertical="top"/>
    </xf>
    <xf numFmtId="187" fontId="10" fillId="3" borderId="1" xfId="1" applyFont="1" applyFill="1" applyBorder="1" applyAlignment="1">
      <alignment horizontal="center" vertical="top"/>
    </xf>
    <xf numFmtId="187" fontId="11" fillId="3" borderId="1" xfId="0" applyNumberFormat="1" applyFont="1" applyFill="1" applyBorder="1" applyAlignment="1">
      <alignment vertical="top"/>
    </xf>
    <xf numFmtId="187" fontId="12" fillId="3" borderId="1" xfId="1" applyFont="1" applyFill="1" applyBorder="1" applyAlignment="1">
      <alignment horizontal="center" vertical="top"/>
    </xf>
    <xf numFmtId="187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87" fontId="2" fillId="3" borderId="1" xfId="1" applyNumberFormat="1" applyFont="1" applyFill="1" applyBorder="1"/>
    <xf numFmtId="187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87" fontId="4" fillId="2" borderId="1" xfId="0" applyNumberFormat="1" applyFont="1" applyFill="1" applyBorder="1"/>
    <xf numFmtId="187" fontId="5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7E3F89E-BCFF-4018-BF5F-4D407436468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E1647D00-42F7-4065-8977-107D41CF20E1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77D2B30B-C1AE-4606-A11C-42EF1DA42793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E0256A0B-D468-4F54-B50D-9CDC8D84F87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4748CD4-2236-4972-8636-DBD386255D75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C2CC06EA-0503-4838-BD5D-C69BF6AF2324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4952B321-FEA0-4F69-AA82-1C5C357E39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C0B5AFCC-1C30-4094-8EEE-E28981A89E06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63" t="s">
        <v>40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9"/>
  <sheetViews>
    <sheetView topLeftCell="A19" workbookViewId="0">
      <selection activeCell="F39" sqref="F3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4" t="s">
        <v>0</v>
      </c>
      <c r="B6" s="56" t="s">
        <v>1</v>
      </c>
      <c r="C6" s="56" t="s">
        <v>2</v>
      </c>
      <c r="D6" s="56" t="s">
        <v>3</v>
      </c>
      <c r="E6" s="56" t="s">
        <v>39</v>
      </c>
      <c r="F6" s="65" t="s">
        <v>41</v>
      </c>
      <c r="G6" s="65"/>
      <c r="H6" s="65"/>
      <c r="I6" s="65"/>
      <c r="J6" s="65"/>
      <c r="L6" s="64" t="s">
        <v>52</v>
      </c>
      <c r="M6" s="64" t="s">
        <v>53</v>
      </c>
    </row>
    <row r="7" spans="1:13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5" t="s">
        <v>38</v>
      </c>
      <c r="H7" s="7" t="s">
        <v>23</v>
      </c>
      <c r="I7" s="9" t="s">
        <v>25</v>
      </c>
      <c r="J7" s="23" t="s">
        <v>37</v>
      </c>
      <c r="L7" s="64"/>
      <c r="M7" s="64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8874419.2699999996</v>
      </c>
      <c r="H8" s="13">
        <v>13712542.559999999</v>
      </c>
      <c r="I8" s="31">
        <f>+F8-G8-H8</f>
        <v>2896338.1700000018</v>
      </c>
      <c r="J8" s="32">
        <f>+I8*100/F8</f>
        <v>11.365632276824437</v>
      </c>
      <c r="K8" s="4">
        <f>100-J8</f>
        <v>88.634367723175558</v>
      </c>
      <c r="L8" s="58">
        <f>+H8*100/F8</f>
        <v>53.809916925986812</v>
      </c>
      <c r="M8" s="58">
        <f>+I8*100/F8</f>
        <v>11.365632276824437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1224223.4100000001</v>
      </c>
      <c r="H9" s="13">
        <v>4331024.6400000006</v>
      </c>
      <c r="I9" s="31">
        <f>+F9-G9-H9</f>
        <v>4344751.9499999993</v>
      </c>
      <c r="J9" s="32">
        <f>+I9*100/F9</f>
        <v>43.886383333333328</v>
      </c>
      <c r="K9" s="4">
        <f t="shared" ref="K9:K15" si="0">100-J9</f>
        <v>56.113616666666672</v>
      </c>
      <c r="L9" s="58">
        <f>+H9*100/F9</f>
        <v>43.747723636363645</v>
      </c>
      <c r="M9" s="58">
        <f t="shared" ref="M9:M37" si="1">+I9*100/F9</f>
        <v>43.886383333333328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927580.6399999999</v>
      </c>
      <c r="H10" s="13">
        <v>2831377.21</v>
      </c>
      <c r="I10" s="33">
        <f t="shared" ref="I10:I35" si="2">+F10-G10-H10</f>
        <v>741042.15000000037</v>
      </c>
      <c r="J10" s="34">
        <f>+I10*100/F10</f>
        <v>16.46760333333334</v>
      </c>
      <c r="K10" s="4">
        <f t="shared" si="0"/>
        <v>83.532396666666656</v>
      </c>
      <c r="L10" s="58">
        <f t="shared" ref="L10:L36" si="3">+H10*100/F10</f>
        <v>62.919493555555555</v>
      </c>
      <c r="M10" s="58">
        <f t="shared" si="1"/>
        <v>16.46760333333334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128702.95000000003</v>
      </c>
      <c r="H11" s="18">
        <v>62882.649999999994</v>
      </c>
      <c r="I11" s="31">
        <f t="shared" si="2"/>
        <v>58414.39999999998</v>
      </c>
      <c r="J11" s="32">
        <f t="shared" ref="J11:J33" si="4">+I11*100/F11</f>
        <v>23.365759999999991</v>
      </c>
      <c r="K11" s="22">
        <f t="shared" si="0"/>
        <v>76.634240000000005</v>
      </c>
      <c r="L11" s="58">
        <f t="shared" si="3"/>
        <v>25.153059999999996</v>
      </c>
      <c r="M11" s="58">
        <f t="shared" si="1"/>
        <v>23.365759999999991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8">
        <v>0</v>
      </c>
      <c r="I15" s="31">
        <f t="shared" si="2"/>
        <v>100000</v>
      </c>
      <c r="J15" s="32">
        <f t="shared" si="4"/>
        <v>100</v>
      </c>
      <c r="K15" s="4">
        <f t="shared" si="0"/>
        <v>0</v>
      </c>
      <c r="L15" s="58">
        <f t="shared" si="3"/>
        <v>0</v>
      </c>
      <c r="M15" s="58">
        <f t="shared" si="1"/>
        <v>100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69491.3</v>
      </c>
      <c r="I16" s="31">
        <f t="shared" si="2"/>
        <v>230508.7</v>
      </c>
      <c r="J16" s="32">
        <f t="shared" si="4"/>
        <v>76.83623333333334</v>
      </c>
      <c r="K16" s="4">
        <f>100-J16</f>
        <v>23.16376666666666</v>
      </c>
      <c r="L16" s="58">
        <f t="shared" si="3"/>
        <v>23.163766666666668</v>
      </c>
      <c r="M16" s="58">
        <f t="shared" si="1"/>
        <v>76.83623333333334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58">
        <f t="shared" si="3"/>
        <v>3.12</v>
      </c>
      <c r="M17" s="58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935369.16</v>
      </c>
      <c r="H19" s="13">
        <v>1093629.18</v>
      </c>
      <c r="I19" s="31">
        <f t="shared" si="2"/>
        <v>74488.659999999916</v>
      </c>
      <c r="J19" s="32">
        <f t="shared" si="4"/>
        <v>3.5411989710418896</v>
      </c>
      <c r="K19" s="4">
        <f t="shared" ref="K19:K36" si="5">100-J19</f>
        <v>96.458801028958106</v>
      </c>
      <c r="L19" s="58">
        <f t="shared" si="3"/>
        <v>51.991249767647723</v>
      </c>
      <c r="M19" s="58">
        <f t="shared" si="1"/>
        <v>3.5411989710418896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18463.849999999999</v>
      </c>
      <c r="H23" s="18">
        <v>132424.75</v>
      </c>
      <c r="I23" s="31">
        <f t="shared" si="2"/>
        <v>14111.399999999994</v>
      </c>
      <c r="J23" s="32">
        <f t="shared" si="4"/>
        <v>8.5523636363636335</v>
      </c>
      <c r="K23" s="22">
        <f t="shared" si="5"/>
        <v>91.447636363636363</v>
      </c>
      <c r="L23" s="58">
        <f t="shared" si="3"/>
        <v>80.257424242424236</v>
      </c>
      <c r="M23" s="58">
        <f t="shared" si="1"/>
        <v>8.5523636363636335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2"/>
        <v>7385</v>
      </c>
      <c r="J25" s="32">
        <f>+I25*100/G25</f>
        <v>223.78787878787878</v>
      </c>
      <c r="K25" s="4">
        <f t="shared" si="5"/>
        <v>-123.78787878787878</v>
      </c>
      <c r="L25" s="58">
        <f t="shared" si="3"/>
        <v>54.953625632377744</v>
      </c>
      <c r="M25" s="58">
        <f t="shared" si="1"/>
        <v>31.134064080944352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9870</v>
      </c>
      <c r="H26" s="13">
        <v>72205</v>
      </c>
      <c r="I26" s="31">
        <f t="shared" si="2"/>
        <v>4925</v>
      </c>
      <c r="J26" s="32">
        <f>+I26*100/G26</f>
        <v>49.89868287740628</v>
      </c>
      <c r="K26" s="4">
        <f t="shared" si="5"/>
        <v>50.10131712259372</v>
      </c>
      <c r="L26" s="58">
        <f t="shared" si="3"/>
        <v>82.994252873563212</v>
      </c>
      <c r="M26" s="58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53380</v>
      </c>
      <c r="H27" s="13">
        <v>13051</v>
      </c>
      <c r="I27" s="31">
        <f t="shared" si="2"/>
        <v>33569</v>
      </c>
      <c r="J27" s="32">
        <f t="shared" si="4"/>
        <v>33.569000000000003</v>
      </c>
      <c r="K27" s="4">
        <f t="shared" si="5"/>
        <v>66.430999999999997</v>
      </c>
      <c r="L27" s="58">
        <f t="shared" si="3"/>
        <v>13.051</v>
      </c>
      <c r="M27" s="58">
        <f t="shared" si="1"/>
        <v>33.569000000000003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14700</v>
      </c>
      <c r="H28" s="13">
        <v>48630</v>
      </c>
      <c r="I28" s="31">
        <f t="shared" si="2"/>
        <v>3870</v>
      </c>
      <c r="J28" s="32">
        <f t="shared" si="4"/>
        <v>5.7589285714285712</v>
      </c>
      <c r="K28" s="25">
        <f t="shared" si="5"/>
        <v>94.241071428571431</v>
      </c>
      <c r="L28" s="58">
        <f t="shared" si="3"/>
        <v>72.366071428571431</v>
      </c>
      <c r="M28" s="58">
        <f t="shared" si="1"/>
        <v>5.7589285714285712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173389.99000000002</v>
      </c>
      <c r="I29" s="31">
        <f t="shared" si="2"/>
        <v>26610.00999999998</v>
      </c>
      <c r="J29" s="32">
        <f t="shared" si="4"/>
        <v>13.305004999999991</v>
      </c>
      <c r="K29" s="22">
        <f t="shared" si="5"/>
        <v>86.694995000000006</v>
      </c>
      <c r="L29" s="58">
        <f t="shared" si="3"/>
        <v>86.69499500000002</v>
      </c>
      <c r="M29" s="58">
        <f t="shared" si="1"/>
        <v>13.305004999999991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800</v>
      </c>
      <c r="H32" s="13">
        <v>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0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62174.45</v>
      </c>
      <c r="H34" s="13">
        <v>696355.43000000017</v>
      </c>
      <c r="I34" s="31">
        <f>+F34-G34-H34</f>
        <v>41470.119999999879</v>
      </c>
      <c r="J34" s="32">
        <f>+I34*100/F34</f>
        <v>5.1837649999999851</v>
      </c>
      <c r="K34" s="4">
        <f t="shared" si="5"/>
        <v>94.81623500000002</v>
      </c>
      <c r="L34" s="58">
        <f t="shared" si="3"/>
        <v>87.044428750000023</v>
      </c>
      <c r="M34" s="58">
        <f t="shared" si="1"/>
        <v>5.1837649999999851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58">
        <f t="shared" si="3"/>
        <v>92.00274483970135</v>
      </c>
      <c r="M35" s="58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39228</v>
      </c>
      <c r="H36" s="39">
        <v>109607.97</v>
      </c>
      <c r="I36" s="31">
        <f>+F36-H36-G36</f>
        <v>51164.03</v>
      </c>
      <c r="J36" s="32">
        <f>+I36*100/F36</f>
        <v>25.582014999999998</v>
      </c>
      <c r="K36" s="4">
        <f t="shared" si="5"/>
        <v>74.417985000000002</v>
      </c>
      <c r="L36" s="58">
        <f t="shared" si="3"/>
        <v>54.803984999999997</v>
      </c>
      <c r="M36" s="58">
        <f t="shared" si="1"/>
        <v>25.582014999999998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44436527</v>
      </c>
      <c r="G37" s="16">
        <f>SUM(G8:G36)</f>
        <v>12292211.729999999</v>
      </c>
      <c r="H37" s="16">
        <f>SUM(H8:H36)</f>
        <v>23490766.829999994</v>
      </c>
      <c r="I37" s="28">
        <f>+F37-G37-H37</f>
        <v>8653548.4400000088</v>
      </c>
      <c r="J37" s="24">
        <f>+I37*100/F37</f>
        <v>19.473953128695246</v>
      </c>
      <c r="K37" s="4">
        <f>100-J37</f>
        <v>80.526046871304757</v>
      </c>
      <c r="L37" s="57">
        <f>+H37*100/F37</f>
        <v>52.863642628957017</v>
      </c>
      <c r="M37" s="57">
        <f t="shared" si="1"/>
        <v>19.473953128695246</v>
      </c>
    </row>
    <row r="38" spans="1:13" ht="42" customHeight="1" x14ac:dyDescent="0.35">
      <c r="A38" s="63" t="s">
        <v>54</v>
      </c>
      <c r="B38" s="63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A38:B38"/>
    <mergeCell ref="L6:L7"/>
    <mergeCell ref="M6:M7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4743-41C1-4084-8F94-CFD75D686E65}">
  <sheetPr>
    <pageSetUpPr fitToPage="1"/>
  </sheetPr>
  <dimension ref="A1:M59"/>
  <sheetViews>
    <sheetView topLeftCell="B23" workbookViewId="0">
      <selection activeCell="H45" sqref="H4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4" t="s">
        <v>0</v>
      </c>
      <c r="B6" s="60" t="s">
        <v>1</v>
      </c>
      <c r="C6" s="60" t="s">
        <v>2</v>
      </c>
      <c r="D6" s="60" t="s">
        <v>3</v>
      </c>
      <c r="E6" s="60" t="s">
        <v>39</v>
      </c>
      <c r="F6" s="65" t="s">
        <v>41</v>
      </c>
      <c r="G6" s="65"/>
      <c r="H6" s="65"/>
      <c r="I6" s="65"/>
      <c r="J6" s="65"/>
      <c r="L6" s="64" t="s">
        <v>52</v>
      </c>
      <c r="M6" s="64" t="s">
        <v>53</v>
      </c>
    </row>
    <row r="7" spans="1:13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9" t="s">
        <v>38</v>
      </c>
      <c r="H7" s="7" t="s">
        <v>23</v>
      </c>
      <c r="I7" s="9" t="s">
        <v>25</v>
      </c>
      <c r="J7" s="23" t="s">
        <v>37</v>
      </c>
      <c r="L7" s="64"/>
      <c r="M7" s="64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7642756.290000001</v>
      </c>
      <c r="H8" s="13">
        <v>17012383.27</v>
      </c>
      <c r="I8" s="31">
        <f>+F8-G8-H8</f>
        <v>828160.44000000134</v>
      </c>
      <c r="J8" s="32">
        <f>+I8*100/F8</f>
        <v>3.2498163110743166</v>
      </c>
      <c r="K8" s="4">
        <f>100-J8</f>
        <v>96.750183688925688</v>
      </c>
      <c r="L8" s="58">
        <f>+H8*100/F8</f>
        <v>66.758949076453987</v>
      </c>
      <c r="M8" s="58">
        <f>+I8*100/F8</f>
        <v>3.2498163110743166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1318339.2000000002</v>
      </c>
      <c r="H9" s="13">
        <v>5534366.0500000007</v>
      </c>
      <c r="I9" s="31">
        <f>+F9-G9-H9</f>
        <v>3047294.75</v>
      </c>
      <c r="J9" s="32">
        <f>+I9*100/F9</f>
        <v>30.78075505050505</v>
      </c>
      <c r="K9" s="4">
        <f t="shared" ref="K9:K15" si="0">100-J9</f>
        <v>69.21924494949495</v>
      </c>
      <c r="L9" s="58">
        <f>+H9*100/F9</f>
        <v>55.902687373737386</v>
      </c>
      <c r="M9" s="58">
        <f t="shared" ref="M9:M37" si="1">+I9*100/F9</f>
        <v>30.78075505050505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1007794.26</v>
      </c>
      <c r="H10" s="13">
        <v>3428207.2600000002</v>
      </c>
      <c r="I10" s="33">
        <f t="shared" ref="I10:I35" si="2">+F10-G10-H10</f>
        <v>63998.479999999981</v>
      </c>
      <c r="J10" s="34">
        <f>+I10*100/F10</f>
        <v>1.4221884444444439</v>
      </c>
      <c r="K10" s="4">
        <f t="shared" si="0"/>
        <v>98.577811555555556</v>
      </c>
      <c r="L10" s="58">
        <f t="shared" ref="L10:L36" si="3">+H10*100/F10</f>
        <v>76.18238355555556</v>
      </c>
      <c r="M10" s="58">
        <f t="shared" si="1"/>
        <v>1.4221884444444439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65477.099999999991</v>
      </c>
      <c r="H11" s="18">
        <v>184325.55</v>
      </c>
      <c r="I11" s="31">
        <f t="shared" si="2"/>
        <v>197.35000000003492</v>
      </c>
      <c r="J11" s="32">
        <f t="shared" ref="J11:J33" si="4">+I11*100/F11</f>
        <v>7.8940000000013971E-2</v>
      </c>
      <c r="K11" s="22">
        <f t="shared" si="0"/>
        <v>99.921059999999983</v>
      </c>
      <c r="L11" s="58">
        <f t="shared" si="3"/>
        <v>73.730220000000003</v>
      </c>
      <c r="M11" s="58">
        <f t="shared" si="1"/>
        <v>7.8940000000013971E-2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12860</v>
      </c>
      <c r="H15" s="18">
        <v>0</v>
      </c>
      <c r="I15" s="31">
        <f t="shared" si="2"/>
        <v>87140</v>
      </c>
      <c r="J15" s="32">
        <f t="shared" si="4"/>
        <v>87.14</v>
      </c>
      <c r="K15" s="4">
        <f t="shared" si="0"/>
        <v>12.86</v>
      </c>
      <c r="L15" s="58">
        <f t="shared" si="3"/>
        <v>0</v>
      </c>
      <c r="M15" s="58">
        <f t="shared" si="1"/>
        <v>87.14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228179.9</v>
      </c>
      <c r="H16" s="13">
        <v>69491.3</v>
      </c>
      <c r="I16" s="31">
        <f t="shared" si="2"/>
        <v>2328.8000000000029</v>
      </c>
      <c r="J16" s="32">
        <f t="shared" si="4"/>
        <v>0.77626666666666766</v>
      </c>
      <c r="K16" s="4">
        <f>100-J16</f>
        <v>99.223733333333328</v>
      </c>
      <c r="L16" s="58">
        <f t="shared" si="3"/>
        <v>23.163766666666668</v>
      </c>
      <c r="M16" s="58">
        <f t="shared" si="1"/>
        <v>0.77626666666666766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58">
        <f t="shared" si="3"/>
        <v>3.12</v>
      </c>
      <c r="M17" s="58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462529.46</v>
      </c>
      <c r="H19" s="13">
        <v>1538968.6800000002</v>
      </c>
      <c r="I19" s="31">
        <f t="shared" si="2"/>
        <v>101988.85999999987</v>
      </c>
      <c r="J19" s="32">
        <f t="shared" si="4"/>
        <v>4.8485614600898348</v>
      </c>
      <c r="K19" s="4">
        <f t="shared" ref="K19:K36" si="5">100-J19</f>
        <v>95.15143853991016</v>
      </c>
      <c r="L19" s="58">
        <f t="shared" si="3"/>
        <v>73.162737872874914</v>
      </c>
      <c r="M19" s="58">
        <f t="shared" si="1"/>
        <v>4.8485614600898348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360</v>
      </c>
      <c r="H23" s="18">
        <v>149518.6</v>
      </c>
      <c r="I23" s="31">
        <f t="shared" si="2"/>
        <v>15121.399999999994</v>
      </c>
      <c r="J23" s="32">
        <f t="shared" si="4"/>
        <v>9.1644848484848449</v>
      </c>
      <c r="K23" s="22">
        <f t="shared" si="5"/>
        <v>90.835515151515153</v>
      </c>
      <c r="L23" s="58">
        <f t="shared" si="3"/>
        <v>90.617333333333335</v>
      </c>
      <c r="M23" s="58">
        <f t="shared" si="1"/>
        <v>9.1644848484848449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9500</v>
      </c>
      <c r="H25" s="13">
        <v>15343</v>
      </c>
      <c r="I25" s="31">
        <f t="shared" si="2"/>
        <v>-1123</v>
      </c>
      <c r="J25" s="32">
        <f>+I25*100/G25</f>
        <v>-11.821052631578947</v>
      </c>
      <c r="K25" s="4">
        <f t="shared" si="5"/>
        <v>111.82105263157895</v>
      </c>
      <c r="L25" s="58">
        <f t="shared" si="3"/>
        <v>64.683811129848223</v>
      </c>
      <c r="M25" s="58">
        <f t="shared" si="1"/>
        <v>-4.7344013490725123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82075</v>
      </c>
      <c r="I26" s="31">
        <f t="shared" si="2"/>
        <v>4925</v>
      </c>
      <c r="J26" s="32" t="e">
        <f>+I26*100/G26</f>
        <v>#DIV/0!</v>
      </c>
      <c r="K26" s="4" t="e">
        <f t="shared" si="5"/>
        <v>#DIV/0!</v>
      </c>
      <c r="L26" s="58">
        <f t="shared" si="3"/>
        <v>94.339080459770116</v>
      </c>
      <c r="M26" s="58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80000</v>
      </c>
      <c r="G27" s="13">
        <v>2160</v>
      </c>
      <c r="H27" s="13">
        <v>72961</v>
      </c>
      <c r="I27" s="31">
        <f t="shared" si="2"/>
        <v>4879</v>
      </c>
      <c r="J27" s="32">
        <f t="shared" si="4"/>
        <v>6.0987499999999999</v>
      </c>
      <c r="K27" s="4">
        <f t="shared" si="5"/>
        <v>93.901250000000005</v>
      </c>
      <c r="L27" s="58">
        <f t="shared" si="3"/>
        <v>91.201250000000002</v>
      </c>
      <c r="M27" s="58">
        <f t="shared" si="1"/>
        <v>6.0987499999999999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87200</v>
      </c>
      <c r="G28" s="13">
        <v>14700</v>
      </c>
      <c r="H28" s="13">
        <v>60080</v>
      </c>
      <c r="I28" s="31">
        <f t="shared" si="2"/>
        <v>12420</v>
      </c>
      <c r="J28" s="32">
        <f t="shared" si="4"/>
        <v>14.243119266055047</v>
      </c>
      <c r="K28" s="25">
        <f t="shared" si="5"/>
        <v>85.756880733944953</v>
      </c>
      <c r="L28" s="58">
        <f t="shared" si="3"/>
        <v>68.899082568807344</v>
      </c>
      <c r="M28" s="58">
        <f t="shared" si="1"/>
        <v>14.243119266055047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197289.99000000002</v>
      </c>
      <c r="I29" s="31">
        <f t="shared" si="2"/>
        <v>2710.0099999999802</v>
      </c>
      <c r="J29" s="32">
        <f t="shared" si="4"/>
        <v>1.35500499999999</v>
      </c>
      <c r="K29" s="22">
        <f t="shared" si="5"/>
        <v>98.644995000000009</v>
      </c>
      <c r="L29" s="58">
        <f t="shared" si="3"/>
        <v>98.644995000000023</v>
      </c>
      <c r="M29" s="58">
        <f t="shared" si="1"/>
        <v>1.35500499999999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800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16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700000+100000+50000</f>
        <v>850000</v>
      </c>
      <c r="G34" s="13">
        <v>104872</v>
      </c>
      <c r="H34" s="13">
        <v>740601.88000000012</v>
      </c>
      <c r="I34" s="31">
        <f>+F34-G34-H34</f>
        <v>4526.1199999998789</v>
      </c>
      <c r="J34" s="32">
        <f>+I34*100/F34</f>
        <v>0.53248470588233865</v>
      </c>
      <c r="K34" s="4">
        <f t="shared" si="5"/>
        <v>99.467515294117661</v>
      </c>
      <c r="L34" s="58">
        <f t="shared" si="3"/>
        <v>87.129632941176482</v>
      </c>
      <c r="M34" s="58">
        <f t="shared" si="1"/>
        <v>0.53248470588233865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58">
        <f t="shared" si="3"/>
        <v>92.00274483970135</v>
      </c>
      <c r="M35" s="58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38100</v>
      </c>
      <c r="H36" s="39">
        <v>138345.97</v>
      </c>
      <c r="I36" s="31">
        <f>+F36-H36-G36</f>
        <v>23554.03</v>
      </c>
      <c r="J36" s="32">
        <f>+I36*100/F36</f>
        <v>11.777015</v>
      </c>
      <c r="K36" s="4">
        <f t="shared" si="5"/>
        <v>88.222984999999994</v>
      </c>
      <c r="L36" s="58">
        <f t="shared" si="3"/>
        <v>69.172984999999997</v>
      </c>
      <c r="M36" s="58">
        <f t="shared" si="1"/>
        <v>11.777015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44486527</v>
      </c>
      <c r="G37" s="16">
        <f>SUM(G8:G36)</f>
        <v>10907628.210000003</v>
      </c>
      <c r="H37" s="16">
        <f>SUM(H8:H36)</f>
        <v>29355877.699999999</v>
      </c>
      <c r="I37" s="28">
        <f>+F37-G37-H37</f>
        <v>4223021.09</v>
      </c>
      <c r="J37" s="24">
        <f>+I37*100/F37</f>
        <v>9.4928091149934009</v>
      </c>
      <c r="K37" s="4">
        <f>100-J37</f>
        <v>90.507190885006594</v>
      </c>
      <c r="L37" s="57">
        <f>+H37*100/F37</f>
        <v>65.988243361860995</v>
      </c>
      <c r="M37" s="57">
        <f t="shared" si="1"/>
        <v>9.4928091149934009</v>
      </c>
    </row>
    <row r="38" spans="1:13" ht="42" customHeight="1" x14ac:dyDescent="0.35">
      <c r="A38" s="63" t="s">
        <v>55</v>
      </c>
      <c r="B38" s="63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L6:L7"/>
    <mergeCell ref="M6:M7"/>
    <mergeCell ref="A38:B38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3312-1680-4624-862D-A8DD393F1500}">
  <sheetPr>
    <pageSetUpPr fitToPage="1"/>
  </sheetPr>
  <dimension ref="A1:M59"/>
  <sheetViews>
    <sheetView tabSelected="1" topLeftCell="A26" workbookViewId="0">
      <selection activeCell="I8" sqref="I8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hidden="1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4" t="s">
        <v>0</v>
      </c>
      <c r="B6" s="62" t="s">
        <v>1</v>
      </c>
      <c r="C6" s="62" t="s">
        <v>2</v>
      </c>
      <c r="D6" s="62" t="s">
        <v>3</v>
      </c>
      <c r="E6" s="62" t="s">
        <v>39</v>
      </c>
      <c r="F6" s="65" t="s">
        <v>41</v>
      </c>
      <c r="G6" s="65"/>
      <c r="H6" s="65"/>
      <c r="I6" s="65"/>
      <c r="J6" s="65"/>
      <c r="L6" s="64" t="s">
        <v>52</v>
      </c>
      <c r="M6" s="64" t="s">
        <v>53</v>
      </c>
    </row>
    <row r="7" spans="1:13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61" t="s">
        <v>38</v>
      </c>
      <c r="H7" s="7" t="s">
        <v>23</v>
      </c>
      <c r="I7" s="9" t="s">
        <v>25</v>
      </c>
      <c r="J7" s="23" t="s">
        <v>37</v>
      </c>
      <c r="L7" s="64"/>
      <c r="M7" s="64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0</v>
      </c>
      <c r="H8" s="13">
        <v>23977900.010000005</v>
      </c>
      <c r="I8" s="31">
        <f>+F8-G8-H8</f>
        <v>1505399.9899999946</v>
      </c>
      <c r="J8" s="32">
        <f>+I8*100/F8</f>
        <v>5.9073981391734769</v>
      </c>
      <c r="K8" s="4">
        <f>100-J8</f>
        <v>94.09260186082652</v>
      </c>
      <c r="L8" s="58">
        <f>+H8*100/F8</f>
        <v>94.09260186082652</v>
      </c>
      <c r="M8" s="58">
        <f>+I8*100/F8</f>
        <v>5.9073981391734769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0</v>
      </c>
      <c r="H9" s="13">
        <v>7039955.25</v>
      </c>
      <c r="I9" s="31">
        <f>+F9-G9-H9</f>
        <v>2860044.75</v>
      </c>
      <c r="J9" s="32">
        <f>+I9*100/F9</f>
        <v>28.889340909090908</v>
      </c>
      <c r="K9" s="4">
        <f t="shared" ref="K9:K15" si="0">100-J9</f>
        <v>71.110659090909095</v>
      </c>
      <c r="L9" s="58">
        <f>+H9*100/F9</f>
        <v>71.110659090909095</v>
      </c>
      <c r="M9" s="58">
        <f t="shared" ref="M9:M37" si="1">+I9*100/F9</f>
        <v>28.889340909090908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0</v>
      </c>
      <c r="H10" s="13">
        <v>4434430.21</v>
      </c>
      <c r="I10" s="33">
        <f t="shared" ref="I10:I35" si="2">+F10-G10-H10</f>
        <v>65569.790000000037</v>
      </c>
      <c r="J10" s="34">
        <f>+I10*100/F10</f>
        <v>1.4571064444444453</v>
      </c>
      <c r="K10" s="4">
        <f t="shared" si="0"/>
        <v>98.542893555555551</v>
      </c>
      <c r="L10" s="58">
        <f t="shared" ref="L10:L36" si="3">+H10*100/F10</f>
        <v>98.542893555555551</v>
      </c>
      <c r="M10" s="58">
        <f t="shared" si="1"/>
        <v>1.4571064444444453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247832.30000000002</v>
      </c>
      <c r="I11" s="31">
        <f t="shared" si="2"/>
        <v>2167.6999999999825</v>
      </c>
      <c r="J11" s="32">
        <f t="shared" ref="J11:J33" si="4">+I11*100/F11</f>
        <v>0.86707999999999297</v>
      </c>
      <c r="K11" s="22">
        <f t="shared" si="0"/>
        <v>99.132920000000013</v>
      </c>
      <c r="L11" s="58">
        <f t="shared" si="3"/>
        <v>99.132919999999999</v>
      </c>
      <c r="M11" s="58">
        <f t="shared" si="1"/>
        <v>0.86707999999999297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8">
        <v>12860</v>
      </c>
      <c r="I15" s="31">
        <f t="shared" si="2"/>
        <v>87140</v>
      </c>
      <c r="J15" s="32">
        <f t="shared" si="4"/>
        <v>87.14</v>
      </c>
      <c r="K15" s="4">
        <f t="shared" si="0"/>
        <v>12.86</v>
      </c>
      <c r="L15" s="58">
        <f t="shared" si="3"/>
        <v>12.86</v>
      </c>
      <c r="M15" s="58">
        <f t="shared" si="1"/>
        <v>87.14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297671.19999999995</v>
      </c>
      <c r="I16" s="31">
        <f t="shared" si="2"/>
        <v>2328.8000000000466</v>
      </c>
      <c r="J16" s="32">
        <f t="shared" si="4"/>
        <v>0.7762666666666822</v>
      </c>
      <c r="K16" s="4">
        <f>100-J16</f>
        <v>99.223733333333314</v>
      </c>
      <c r="L16" s="58">
        <f t="shared" si="3"/>
        <v>99.223733333333314</v>
      </c>
      <c r="M16" s="58">
        <f t="shared" si="1"/>
        <v>0.7762666666666822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6809</v>
      </c>
      <c r="I17" s="31">
        <f t="shared" si="2"/>
        <v>-1809</v>
      </c>
      <c r="J17" s="32">
        <f t="shared" si="4"/>
        <v>-36.18</v>
      </c>
      <c r="K17" s="22"/>
      <c r="L17" s="58">
        <f t="shared" si="3"/>
        <v>136.18</v>
      </c>
      <c r="M17" s="58">
        <f t="shared" si="1"/>
        <v>-36.18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0</v>
      </c>
      <c r="H19" s="13">
        <v>2077841.28</v>
      </c>
      <c r="I19" s="31">
        <f t="shared" si="2"/>
        <v>25645.719999999972</v>
      </c>
      <c r="J19" s="32">
        <f t="shared" si="4"/>
        <v>1.2192003088205428</v>
      </c>
      <c r="K19" s="4">
        <f t="shared" ref="K19:K36" si="5">100-J19</f>
        <v>98.780799691179453</v>
      </c>
      <c r="L19" s="58">
        <f t="shared" si="3"/>
        <v>98.780799691179453</v>
      </c>
      <c r="M19" s="58">
        <f t="shared" si="1"/>
        <v>1.2192003088205428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0</v>
      </c>
      <c r="H23" s="18">
        <v>149838.6</v>
      </c>
      <c r="I23" s="31">
        <f t="shared" si="2"/>
        <v>15161.399999999994</v>
      </c>
      <c r="J23" s="32">
        <f t="shared" si="4"/>
        <v>9.1887272727272702</v>
      </c>
      <c r="K23" s="22">
        <f t="shared" si="5"/>
        <v>90.811272727272723</v>
      </c>
      <c r="L23" s="58">
        <f t="shared" si="3"/>
        <v>90.811272727272723</v>
      </c>
      <c r="M23" s="58">
        <f t="shared" si="1"/>
        <v>9.1887272727272702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0</v>
      </c>
      <c r="H25" s="13">
        <v>25038</v>
      </c>
      <c r="I25" s="31">
        <f t="shared" si="2"/>
        <v>-1318</v>
      </c>
      <c r="J25" s="32" t="e">
        <f>+I25*100/G25</f>
        <v>#DIV/0!</v>
      </c>
      <c r="K25" s="4" t="e">
        <f t="shared" si="5"/>
        <v>#DIV/0!</v>
      </c>
      <c r="L25" s="58">
        <f t="shared" si="3"/>
        <v>105.55649241146712</v>
      </c>
      <c r="M25" s="58">
        <f t="shared" si="1"/>
        <v>-5.5564924114671159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84075</v>
      </c>
      <c r="I26" s="31">
        <f t="shared" si="2"/>
        <v>2925</v>
      </c>
      <c r="J26" s="32" t="e">
        <f>+I26*100/G26</f>
        <v>#DIV/0!</v>
      </c>
      <c r="K26" s="4" t="e">
        <f t="shared" si="5"/>
        <v>#DIV/0!</v>
      </c>
      <c r="L26" s="58">
        <f t="shared" si="3"/>
        <v>96.637931034482762</v>
      </c>
      <c r="M26" s="58">
        <f t="shared" si="1"/>
        <v>3.3620689655172415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75121</v>
      </c>
      <c r="G27" s="13">
        <v>0</v>
      </c>
      <c r="H27" s="13">
        <v>75121</v>
      </c>
      <c r="I27" s="31">
        <f t="shared" si="2"/>
        <v>0</v>
      </c>
      <c r="J27" s="32">
        <f t="shared" si="4"/>
        <v>0</v>
      </c>
      <c r="K27" s="4">
        <f t="shared" si="5"/>
        <v>100</v>
      </c>
      <c r="L27" s="58">
        <f t="shared" si="3"/>
        <v>100</v>
      </c>
      <c r="M27" s="58">
        <f t="shared" si="1"/>
        <v>0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92079</v>
      </c>
      <c r="G28" s="13">
        <v>0</v>
      </c>
      <c r="H28" s="13">
        <v>92180</v>
      </c>
      <c r="I28" s="31">
        <f t="shared" si="2"/>
        <v>-101</v>
      </c>
      <c r="J28" s="32">
        <f t="shared" si="4"/>
        <v>-0.10968841972653917</v>
      </c>
      <c r="K28" s="25">
        <f t="shared" si="5"/>
        <v>100.10968841972654</v>
      </c>
      <c r="L28" s="58">
        <f t="shared" si="3"/>
        <v>100.10968841972654</v>
      </c>
      <c r="M28" s="58">
        <f t="shared" si="1"/>
        <v>-0.10968841972653917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198959.99000000002</v>
      </c>
      <c r="I29" s="31">
        <f t="shared" si="2"/>
        <v>1040.0099999999802</v>
      </c>
      <c r="J29" s="32">
        <f t="shared" si="4"/>
        <v>0.52000499999999006</v>
      </c>
      <c r="K29" s="22">
        <f t="shared" si="5"/>
        <v>99.479995000000017</v>
      </c>
      <c r="L29" s="58">
        <f t="shared" si="3"/>
        <v>99.479995000000017</v>
      </c>
      <c r="M29" s="58">
        <f t="shared" si="1"/>
        <v>0.52000499999999006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800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16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700000+100000+50000</f>
        <v>850000</v>
      </c>
      <c r="G34" s="13">
        <v>0</v>
      </c>
      <c r="H34" s="13">
        <v>849589.88000000012</v>
      </c>
      <c r="I34" s="31">
        <f>+F34-G34-H34</f>
        <v>410.11999999987893</v>
      </c>
      <c r="J34" s="32">
        <f>+I34*100/F34</f>
        <v>4.8249411764691635E-2</v>
      </c>
      <c r="K34" s="4">
        <f t="shared" si="5"/>
        <v>99.951750588235313</v>
      </c>
      <c r="L34" s="58">
        <f t="shared" si="3"/>
        <v>99.951750588235313</v>
      </c>
      <c r="M34" s="58">
        <f t="shared" si="1"/>
        <v>4.8249411764691635E-2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163971.71000000002</v>
      </c>
      <c r="I35" s="19">
        <f t="shared" si="2"/>
        <v>-27351.710000000021</v>
      </c>
      <c r="J35" s="30">
        <f>+I35*100/F35</f>
        <v>-20.020282535499941</v>
      </c>
      <c r="K35" s="4">
        <f t="shared" si="5"/>
        <v>120.02028253549994</v>
      </c>
      <c r="L35" s="58">
        <f t="shared" si="3"/>
        <v>120.02028253549994</v>
      </c>
      <c r="M35" s="58">
        <f t="shared" si="1"/>
        <v>-20.020282535499941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0</v>
      </c>
      <c r="H36" s="39">
        <v>177245.97</v>
      </c>
      <c r="I36" s="31">
        <f>+F36-H36-G36</f>
        <v>22754.03</v>
      </c>
      <c r="J36" s="32">
        <f>+I36*100/F36</f>
        <v>11.377015</v>
      </c>
      <c r="K36" s="4">
        <f t="shared" si="5"/>
        <v>88.622985</v>
      </c>
      <c r="L36" s="58">
        <f t="shared" si="3"/>
        <v>88.622985</v>
      </c>
      <c r="M36" s="58">
        <f t="shared" si="1"/>
        <v>11.377015</v>
      </c>
    </row>
    <row r="37" spans="1:13" ht="24" x14ac:dyDescent="0.55000000000000004">
      <c r="A37" s="15" t="s">
        <v>22</v>
      </c>
      <c r="B37" s="16">
        <f t="shared" ref="B37:E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>SUM(F8:F36)</f>
        <v>44486527</v>
      </c>
      <c r="G37" s="16">
        <f>SUM(G8:G36)</f>
        <v>0</v>
      </c>
      <c r="H37" s="16">
        <f>SUM(H8:H36)</f>
        <v>39917389.400000013</v>
      </c>
      <c r="I37" s="28">
        <f>+F37-G37-H37</f>
        <v>4569137.5999999866</v>
      </c>
      <c r="J37" s="24">
        <f>+I37*100/F37</f>
        <v>10.270834583243566</v>
      </c>
      <c r="K37" s="4">
        <f>100-J37</f>
        <v>89.72916541675643</v>
      </c>
      <c r="L37" s="57">
        <f>+H37*100/F37</f>
        <v>89.72916541675643</v>
      </c>
      <c r="M37" s="57">
        <f t="shared" si="1"/>
        <v>10.270834583243566</v>
      </c>
    </row>
    <row r="38" spans="1:13" ht="42" customHeight="1" x14ac:dyDescent="0.35">
      <c r="A38" s="63" t="s">
        <v>56</v>
      </c>
      <c r="B38" s="63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L6:L7"/>
    <mergeCell ref="M6:M7"/>
    <mergeCell ref="A38:B38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63" t="s">
        <v>43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63" t="s">
        <v>44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63" t="s">
        <v>46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63" t="s">
        <v>47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65" t="s">
        <v>41</v>
      </c>
      <c r="G6" s="65"/>
      <c r="H6" s="65"/>
      <c r="I6" s="65"/>
      <c r="J6" s="65"/>
    </row>
    <row r="7" spans="1:12" ht="60.75" customHeight="1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63" t="s">
        <v>48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4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65" t="s">
        <v>41</v>
      </c>
      <c r="G6" s="65"/>
      <c r="H6" s="65"/>
      <c r="I6" s="65"/>
      <c r="J6" s="65"/>
    </row>
    <row r="7" spans="1:12" ht="63" customHeight="1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63" t="s">
        <v>49</v>
      </c>
      <c r="B38" s="63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9"/>
  <sheetViews>
    <sheetView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4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63" t="s">
        <v>50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9"/>
  <sheetViews>
    <sheetView topLeftCell="A23" workbookViewId="0">
      <selection activeCell="N25" sqref="N2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4" t="s">
        <v>0</v>
      </c>
      <c r="B6" s="54" t="s">
        <v>1</v>
      </c>
      <c r="C6" s="54" t="s">
        <v>2</v>
      </c>
      <c r="D6" s="54" t="s">
        <v>3</v>
      </c>
      <c r="E6" s="54" t="s">
        <v>39</v>
      </c>
      <c r="F6" s="65" t="s">
        <v>41</v>
      </c>
      <c r="G6" s="65"/>
      <c r="H6" s="65"/>
      <c r="I6" s="65"/>
      <c r="J6" s="65"/>
    </row>
    <row r="7" spans="1:12" ht="48" x14ac:dyDescent="0.35">
      <c r="A7" s="6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3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9531938.4200000018</v>
      </c>
      <c r="H8" s="13">
        <v>11489159.359999996</v>
      </c>
      <c r="I8" s="31">
        <f>+F8-G8-H8</f>
        <v>4462202.2200000025</v>
      </c>
      <c r="J8" s="32">
        <f>+I8*100/F8</f>
        <v>17.510299764944111</v>
      </c>
      <c r="K8" s="4">
        <f>100-J8</f>
        <v>82.489700235055892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163455.32</v>
      </c>
      <c r="H9" s="13">
        <v>4309723.6400000006</v>
      </c>
      <c r="I9" s="31">
        <f>+F9-G9-H9</f>
        <v>5426821.0399999991</v>
      </c>
      <c r="J9" s="32">
        <f>+I9*100/F9</f>
        <v>54.81637414141413</v>
      </c>
      <c r="K9" s="4">
        <f t="shared" ref="K9:K15" si="0">100-J9</f>
        <v>45.18362585858587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381566.2</v>
      </c>
      <c r="H10" s="13">
        <v>2607250.37</v>
      </c>
      <c r="I10" s="33">
        <f t="shared" ref="I10:I35" si="1">+F10-G10-H10</f>
        <v>1511183.4299999997</v>
      </c>
      <c r="J10" s="34">
        <f>+I10*100/F10</f>
        <v>33.581853999999993</v>
      </c>
      <c r="K10" s="4">
        <f t="shared" si="0"/>
        <v>66.418146000000007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3210</v>
      </c>
      <c r="H11" s="18">
        <v>49400.649999999994</v>
      </c>
      <c r="I11" s="31">
        <f t="shared" si="1"/>
        <v>197389.35</v>
      </c>
      <c r="J11" s="32">
        <f t="shared" ref="J11:J33" si="2">+I11*100/F11</f>
        <v>78.955740000000006</v>
      </c>
      <c r="K11" s="22">
        <f t="shared" si="0"/>
        <v>21.044259999999994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47185.5</v>
      </c>
      <c r="H16" s="13">
        <v>23040.800000000003</v>
      </c>
      <c r="I16" s="31">
        <f t="shared" si="1"/>
        <v>229773.7</v>
      </c>
      <c r="J16" s="32">
        <f t="shared" si="2"/>
        <v>76.591233333333335</v>
      </c>
      <c r="K16" s="4">
        <f>100-J16</f>
        <v>23.408766666666665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1501514.0599999998</v>
      </c>
      <c r="H19" s="13">
        <v>547364.28</v>
      </c>
      <c r="I19" s="31">
        <f t="shared" si="1"/>
        <v>54608.660000000149</v>
      </c>
      <c r="J19" s="32">
        <f t="shared" si="2"/>
        <v>2.5961016160309121</v>
      </c>
      <c r="K19" s="4">
        <f t="shared" ref="K19:K36" si="3">100-J19</f>
        <v>97.403898383969093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70303.5</v>
      </c>
      <c r="H23" s="18">
        <v>86711</v>
      </c>
      <c r="I23" s="31">
        <f t="shared" si="1"/>
        <v>7985.5</v>
      </c>
      <c r="J23" s="32">
        <f t="shared" si="2"/>
        <v>4.8396969696969698</v>
      </c>
      <c r="K23" s="22">
        <f t="shared" si="3"/>
        <v>95.160303030303027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1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1"/>
        <v>7385</v>
      </c>
      <c r="J25" s="32">
        <f>+I25*100/G25</f>
        <v>223.78787878787878</v>
      </c>
      <c r="K25" s="4">
        <f t="shared" si="3"/>
        <v>-123.78787878787878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39340</v>
      </c>
      <c r="H26" s="13">
        <v>32865</v>
      </c>
      <c r="I26" s="31">
        <f t="shared" si="1"/>
        <v>14795</v>
      </c>
      <c r="J26" s="32">
        <f>+I26*100/G26</f>
        <v>37.608032536858161</v>
      </c>
      <c r="K26" s="4">
        <f t="shared" si="3"/>
        <v>62.391967463141839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40155</v>
      </c>
      <c r="H27" s="13">
        <v>13051</v>
      </c>
      <c r="I27" s="31">
        <f t="shared" si="1"/>
        <v>46794</v>
      </c>
      <c r="J27" s="32">
        <f t="shared" si="2"/>
        <v>46.793999999999997</v>
      </c>
      <c r="K27" s="4">
        <f t="shared" si="3"/>
        <v>53.206000000000003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19260</v>
      </c>
      <c r="H28" s="13">
        <v>44070</v>
      </c>
      <c r="I28" s="31">
        <f t="shared" si="1"/>
        <v>3870</v>
      </c>
      <c r="J28" s="32">
        <f t="shared" si="2"/>
        <v>5.7589285714285712</v>
      </c>
      <c r="K28" s="25">
        <f t="shared" si="3"/>
        <v>94.241071428571431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210163.45</v>
      </c>
      <c r="H34" s="13">
        <v>553366.43000000005</v>
      </c>
      <c r="I34" s="31">
        <f>+F34-G34-H34</f>
        <v>36470.119999999995</v>
      </c>
      <c r="J34" s="32">
        <f>+I34*100/F34</f>
        <v>4.5587649999999993</v>
      </c>
      <c r="K34" s="4">
        <f t="shared" si="3"/>
        <v>95.441235000000006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27342.62</v>
      </c>
      <c r="H35" s="13">
        <v>85745.37999999999</v>
      </c>
      <c r="I35" s="19">
        <f t="shared" si="1"/>
        <v>23532.000000000015</v>
      </c>
      <c r="J35" s="30">
        <f>+I35*100/F35</f>
        <v>17.224418093983321</v>
      </c>
      <c r="K35" s="4">
        <f t="shared" si="3"/>
        <v>82.775581906016683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43527.97</v>
      </c>
      <c r="H36" s="39">
        <v>68820</v>
      </c>
      <c r="I36" s="31">
        <f>+F36-H36-G36</f>
        <v>87652.03</v>
      </c>
      <c r="J36" s="32">
        <f>+I36*100/F36</f>
        <v>43.826014999999998</v>
      </c>
      <c r="K36" s="4">
        <f t="shared" si="3"/>
        <v>56.173985000000002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12100122.050000001</v>
      </c>
      <c r="H37" s="16">
        <f>SUM(H8:H36)</f>
        <v>20084268.889999997</v>
      </c>
      <c r="I37" s="28">
        <f>+F37-G37-H37</f>
        <v>12252136.060000002</v>
      </c>
      <c r="J37" s="24">
        <f>+I37*100/F37</f>
        <v>27.57221791883061</v>
      </c>
      <c r="K37" s="4">
        <f>100-J37</f>
        <v>72.427782081169397</v>
      </c>
    </row>
    <row r="38" spans="1:11" ht="42" customHeight="1" x14ac:dyDescent="0.35">
      <c r="A38" s="63" t="s">
        <v>51</v>
      </c>
      <c r="B38" s="6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8</vt:i4>
      </vt:variant>
    </vt:vector>
  </HeadingPairs>
  <TitlesOfParts>
    <vt:vector size="20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มิ.ย 67</vt:lpstr>
      <vt:lpstr>31 ก.ค 67</vt:lpstr>
      <vt:lpstr>31 ส.ค 67</vt:lpstr>
      <vt:lpstr>30 ก.ย 67</vt:lpstr>
      <vt:lpstr>'30 ก.ย 67'!Print_Area</vt:lpstr>
      <vt:lpstr>'31 ก.ค 67'!Print_Area</vt:lpstr>
      <vt:lpstr>'31 ส.ค 67'!Print_Area</vt:lpstr>
      <vt:lpstr>'เม.ย 67'!Print_Area</vt:lpstr>
      <vt:lpstr>'ต.ค 66'!Print_Area</vt:lpstr>
      <vt:lpstr>'พ.ค 67'!Print_Area</vt:lpstr>
      <vt:lpstr>'มิ.ย 67'!Print_Area</vt:lpstr>
      <vt:lpstr>'มี.ค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2024-10-15T10:14:41Z</dcterms:modified>
</cp:coreProperties>
</file>