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8\รายงานคงเหลือ MMC  รายเดือน ปีงบ 68\อัพเว็บไซต์\"/>
    </mc:Choice>
  </mc:AlternateContent>
  <xr:revisionPtr revIDLastSave="0" documentId="13_ncr:1_{C33FCC1C-95E6-49BE-BBC2-0B09D0EF5FB3}" xr6:coauthVersionLast="47" xr6:coauthVersionMax="47" xr10:uidLastSave="{00000000-0000-0000-0000-000000000000}"/>
  <bookViews>
    <workbookView xWindow="-120" yWindow="-120" windowWidth="29040" windowHeight="15840" firstSheet="10" activeTab="10" xr2:uid="{00000000-000D-0000-FFFF-FFFF00000000}"/>
  </bookViews>
  <sheets>
    <sheet name="ต.ค 67" sheetId="13" state="hidden" r:id="rId1"/>
    <sheet name="พ.ย 67" sheetId="14" state="hidden" r:id="rId2"/>
    <sheet name="ธ.ค 67" sheetId="15" state="hidden" r:id="rId3"/>
    <sheet name="ม.ค 68" sheetId="16" state="hidden" r:id="rId4"/>
    <sheet name="ก.พ 68" sheetId="17" state="hidden" r:id="rId5"/>
    <sheet name="มี.ค 68" sheetId="18" state="hidden" r:id="rId6"/>
    <sheet name="เม.ย 68" sheetId="19" state="hidden" r:id="rId7"/>
    <sheet name="พ.ค 68" sheetId="20" state="hidden" r:id="rId8"/>
    <sheet name="มิ.ย 68" sheetId="21" state="hidden" r:id="rId9"/>
    <sheet name="ก.ค 68" sheetId="22" state="hidden" r:id="rId10"/>
    <sheet name="ก.ย 68" sheetId="2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7" i="23" l="1"/>
  <c r="K38" i="23"/>
  <c r="J38" i="23"/>
  <c r="G38" i="23"/>
  <c r="F38" i="23"/>
  <c r="H38" i="23" s="1"/>
  <c r="E38" i="23"/>
  <c r="D38" i="23"/>
  <c r="C38" i="23"/>
  <c r="B38" i="23"/>
  <c r="O37" i="23"/>
  <c r="M37" i="23"/>
  <c r="L37" i="23"/>
  <c r="N37" i="23" s="1"/>
  <c r="H37" i="23"/>
  <c r="O36" i="23"/>
  <c r="M36" i="23"/>
  <c r="L36" i="23"/>
  <c r="N36" i="23" s="1"/>
  <c r="H36" i="23"/>
  <c r="O35" i="23"/>
  <c r="M35" i="23"/>
  <c r="L35" i="23"/>
  <c r="N35" i="23" s="1"/>
  <c r="H35" i="23"/>
  <c r="O34" i="23"/>
  <c r="M34" i="23"/>
  <c r="L34" i="23"/>
  <c r="N34" i="23" s="1"/>
  <c r="H34" i="23"/>
  <c r="O33" i="23"/>
  <c r="M33" i="23"/>
  <c r="L33" i="23"/>
  <c r="N33" i="23" s="1"/>
  <c r="H33" i="23"/>
  <c r="O32" i="23"/>
  <c r="M32" i="23"/>
  <c r="L32" i="23"/>
  <c r="N32" i="23" s="1"/>
  <c r="H32" i="23"/>
  <c r="O31" i="23"/>
  <c r="M31" i="23"/>
  <c r="L31" i="23"/>
  <c r="N31" i="23" s="1"/>
  <c r="H31" i="23"/>
  <c r="O30" i="23"/>
  <c r="M30" i="23"/>
  <c r="L30" i="23"/>
  <c r="N30" i="23" s="1"/>
  <c r="H30" i="23"/>
  <c r="O29" i="23"/>
  <c r="M29" i="23"/>
  <c r="L29" i="23"/>
  <c r="N29" i="23" s="1"/>
  <c r="H29" i="23"/>
  <c r="O28" i="23"/>
  <c r="M28" i="23"/>
  <c r="L28" i="23"/>
  <c r="N28" i="23" s="1"/>
  <c r="H28" i="23"/>
  <c r="O27" i="23"/>
  <c r="M27" i="23"/>
  <c r="L27" i="23"/>
  <c r="N27" i="23" s="1"/>
  <c r="H27" i="23"/>
  <c r="O26" i="23"/>
  <c r="M26" i="23"/>
  <c r="L26" i="23"/>
  <c r="N26" i="23" s="1"/>
  <c r="H26" i="23"/>
  <c r="L25" i="23"/>
  <c r="H25" i="23"/>
  <c r="O24" i="23"/>
  <c r="M24" i="23"/>
  <c r="L24" i="23"/>
  <c r="N24" i="23" s="1"/>
  <c r="H24" i="23"/>
  <c r="O23" i="23"/>
  <c r="M23" i="23"/>
  <c r="L23" i="23"/>
  <c r="N23" i="23" s="1"/>
  <c r="H23" i="23"/>
  <c r="O22" i="23"/>
  <c r="M22" i="23"/>
  <c r="L22" i="23"/>
  <c r="N22" i="23" s="1"/>
  <c r="H22" i="23"/>
  <c r="O21" i="23"/>
  <c r="M21" i="23"/>
  <c r="L21" i="23"/>
  <c r="N21" i="23" s="1"/>
  <c r="H21" i="23"/>
  <c r="M20" i="23"/>
  <c r="L20" i="23"/>
  <c r="N20" i="23" s="1"/>
  <c r="I20" i="23"/>
  <c r="O20" i="23" s="1"/>
  <c r="H20" i="23"/>
  <c r="O19" i="23"/>
  <c r="M19" i="23"/>
  <c r="L19" i="23"/>
  <c r="N19" i="23" s="1"/>
  <c r="H19" i="23"/>
  <c r="O18" i="23"/>
  <c r="M18" i="23"/>
  <c r="L18" i="23"/>
  <c r="N18" i="23" s="1"/>
  <c r="H18" i="23"/>
  <c r="M17" i="23"/>
  <c r="L17" i="23"/>
  <c r="N17" i="23" s="1"/>
  <c r="I17" i="23"/>
  <c r="O17" i="23" s="1"/>
  <c r="H17" i="23"/>
  <c r="O16" i="23"/>
  <c r="M16" i="23"/>
  <c r="L16" i="23"/>
  <c r="N16" i="23" s="1"/>
  <c r="H16" i="23"/>
  <c r="O15" i="23"/>
  <c r="M15" i="23"/>
  <c r="L15" i="23"/>
  <c r="N15" i="23" s="1"/>
  <c r="H15" i="23"/>
  <c r="O14" i="23"/>
  <c r="M14" i="23"/>
  <c r="L14" i="23"/>
  <c r="N14" i="23" s="1"/>
  <c r="H14" i="23"/>
  <c r="O13" i="23"/>
  <c r="M13" i="23"/>
  <c r="L13" i="23"/>
  <c r="N13" i="23" s="1"/>
  <c r="H13" i="23"/>
  <c r="O12" i="23"/>
  <c r="M12" i="23"/>
  <c r="L12" i="23"/>
  <c r="N12" i="23" s="1"/>
  <c r="H12" i="23"/>
  <c r="O11" i="23"/>
  <c r="M11" i="23"/>
  <c r="H11" i="23"/>
  <c r="I10" i="23"/>
  <c r="L10" i="23" s="1"/>
  <c r="N10" i="23" s="1"/>
  <c r="H10" i="23"/>
  <c r="O9" i="23"/>
  <c r="M9" i="23"/>
  <c r="L9" i="23"/>
  <c r="N9" i="23" s="1"/>
  <c r="H9" i="23"/>
  <c r="L28" i="22"/>
  <c r="N28" i="22" s="1"/>
  <c r="O29" i="22"/>
  <c r="I17" i="22"/>
  <c r="O17" i="22" s="1"/>
  <c r="I20" i="22"/>
  <c r="M20" i="22" s="1"/>
  <c r="K38" i="22"/>
  <c r="J38" i="22"/>
  <c r="G38" i="22"/>
  <c r="H38" i="22" s="1"/>
  <c r="F38" i="22"/>
  <c r="E38" i="22"/>
  <c r="D38" i="22"/>
  <c r="C38" i="22"/>
  <c r="B38" i="22"/>
  <c r="O37" i="22"/>
  <c r="M37" i="22"/>
  <c r="L37" i="22"/>
  <c r="N37" i="22" s="1"/>
  <c r="H37" i="22"/>
  <c r="O36" i="22"/>
  <c r="M36" i="22"/>
  <c r="L36" i="22"/>
  <c r="N36" i="22" s="1"/>
  <c r="H36" i="22"/>
  <c r="O35" i="22"/>
  <c r="M35" i="22"/>
  <c r="L35" i="22"/>
  <c r="N35" i="22" s="1"/>
  <c r="H35" i="22"/>
  <c r="O34" i="22"/>
  <c r="M34" i="22"/>
  <c r="L34" i="22"/>
  <c r="N34" i="22" s="1"/>
  <c r="H34" i="22"/>
  <c r="O33" i="22"/>
  <c r="M33" i="22"/>
  <c r="L33" i="22"/>
  <c r="N33" i="22" s="1"/>
  <c r="H33" i="22"/>
  <c r="O32" i="22"/>
  <c r="M32" i="22"/>
  <c r="L32" i="22"/>
  <c r="N32" i="22" s="1"/>
  <c r="H32" i="22"/>
  <c r="O31" i="22"/>
  <c r="M31" i="22"/>
  <c r="L31" i="22"/>
  <c r="N31" i="22" s="1"/>
  <c r="H31" i="22"/>
  <c r="O30" i="22"/>
  <c r="M30" i="22"/>
  <c r="L30" i="22"/>
  <c r="N30" i="22" s="1"/>
  <c r="H30" i="22"/>
  <c r="H29" i="22"/>
  <c r="M28" i="22"/>
  <c r="H28" i="22"/>
  <c r="O27" i="22"/>
  <c r="M27" i="22"/>
  <c r="L27" i="22"/>
  <c r="N27" i="22" s="1"/>
  <c r="H27" i="22"/>
  <c r="O26" i="22"/>
  <c r="M26" i="22"/>
  <c r="L26" i="22"/>
  <c r="N26" i="22" s="1"/>
  <c r="H26" i="22"/>
  <c r="L25" i="22"/>
  <c r="H25" i="22"/>
  <c r="O24" i="22"/>
  <c r="M24" i="22"/>
  <c r="L24" i="22"/>
  <c r="N24" i="22" s="1"/>
  <c r="H24" i="22"/>
  <c r="O23" i="22"/>
  <c r="M23" i="22"/>
  <c r="L23" i="22"/>
  <c r="N23" i="22" s="1"/>
  <c r="H23" i="22"/>
  <c r="O22" i="22"/>
  <c r="M22" i="22"/>
  <c r="L22" i="22"/>
  <c r="N22" i="22" s="1"/>
  <c r="H22" i="22"/>
  <c r="O21" i="22"/>
  <c r="M21" i="22"/>
  <c r="L21" i="22"/>
  <c r="N21" i="22" s="1"/>
  <c r="H21" i="22"/>
  <c r="H20" i="22"/>
  <c r="O19" i="22"/>
  <c r="M19" i="22"/>
  <c r="L19" i="22"/>
  <c r="N19" i="22" s="1"/>
  <c r="H19" i="22"/>
  <c r="O18" i="22"/>
  <c r="M18" i="22"/>
  <c r="L18" i="22"/>
  <c r="N18" i="22" s="1"/>
  <c r="H18" i="22"/>
  <c r="L17" i="22"/>
  <c r="N17" i="22" s="1"/>
  <c r="H17" i="22"/>
  <c r="O16" i="22"/>
  <c r="M16" i="22"/>
  <c r="L16" i="22"/>
  <c r="N16" i="22" s="1"/>
  <c r="H16" i="22"/>
  <c r="O15" i="22"/>
  <c r="M15" i="22"/>
  <c r="L15" i="22"/>
  <c r="N15" i="22" s="1"/>
  <c r="H15" i="22"/>
  <c r="O14" i="22"/>
  <c r="M14" i="22"/>
  <c r="L14" i="22"/>
  <c r="N14" i="22" s="1"/>
  <c r="H14" i="22"/>
  <c r="O13" i="22"/>
  <c r="M13" i="22"/>
  <c r="L13" i="22"/>
  <c r="N13" i="22" s="1"/>
  <c r="H13" i="22"/>
  <c r="O12" i="22"/>
  <c r="M12" i="22"/>
  <c r="L12" i="22"/>
  <c r="N12" i="22" s="1"/>
  <c r="H12" i="22"/>
  <c r="I11" i="22"/>
  <c r="O11" i="22" s="1"/>
  <c r="H11" i="22"/>
  <c r="I10" i="22"/>
  <c r="M10" i="22" s="1"/>
  <c r="H10" i="22"/>
  <c r="O9" i="22"/>
  <c r="M9" i="22"/>
  <c r="L9" i="22"/>
  <c r="N9" i="22" s="1"/>
  <c r="H9" i="22"/>
  <c r="M10" i="23" l="1"/>
  <c r="I38" i="23"/>
  <c r="L11" i="23"/>
  <c r="N11" i="23" s="1"/>
  <c r="O10" i="23"/>
  <c r="O10" i="22"/>
  <c r="M17" i="22"/>
  <c r="O28" i="22"/>
  <c r="M29" i="22"/>
  <c r="I38" i="22"/>
  <c r="L38" i="22" s="1"/>
  <c r="N38" i="22" s="1"/>
  <c r="L20" i="22"/>
  <c r="N20" i="22" s="1"/>
  <c r="L11" i="22"/>
  <c r="N11" i="22" s="1"/>
  <c r="O20" i="22"/>
  <c r="M11" i="22"/>
  <c r="L10" i="22"/>
  <c r="N10" i="22" s="1"/>
  <c r="L29" i="22"/>
  <c r="N29" i="22" s="1"/>
  <c r="K38" i="21"/>
  <c r="I10" i="21"/>
  <c r="L10" i="21" s="1"/>
  <c r="N10" i="21" s="1"/>
  <c r="I11" i="21"/>
  <c r="I29" i="21"/>
  <c r="M29" i="21" s="1"/>
  <c r="I28" i="21"/>
  <c r="M28" i="21" s="1"/>
  <c r="J38" i="21"/>
  <c r="G38" i="21"/>
  <c r="F38" i="21"/>
  <c r="H38" i="21" s="1"/>
  <c r="E38" i="21"/>
  <c r="D38" i="21"/>
  <c r="C38" i="21"/>
  <c r="B38" i="21"/>
  <c r="O37" i="21"/>
  <c r="M37" i="21"/>
  <c r="L37" i="21"/>
  <c r="N37" i="21" s="1"/>
  <c r="H37" i="21"/>
  <c r="O36" i="21"/>
  <c r="M36" i="21"/>
  <c r="L36" i="21"/>
  <c r="N36" i="21" s="1"/>
  <c r="H36" i="21"/>
  <c r="O35" i="21"/>
  <c r="M35" i="21"/>
  <c r="L35" i="21"/>
  <c r="N35" i="21" s="1"/>
  <c r="H35" i="21"/>
  <c r="O34" i="21"/>
  <c r="M34" i="21"/>
  <c r="L34" i="21"/>
  <c r="N34" i="21" s="1"/>
  <c r="H34" i="21"/>
  <c r="O33" i="21"/>
  <c r="M33" i="21"/>
  <c r="L33" i="21"/>
  <c r="N33" i="21" s="1"/>
  <c r="H33" i="21"/>
  <c r="O32" i="21"/>
  <c r="M32" i="21"/>
  <c r="L32" i="21"/>
  <c r="N32" i="21" s="1"/>
  <c r="H32" i="21"/>
  <c r="O31" i="21"/>
  <c r="M31" i="21"/>
  <c r="L31" i="21"/>
  <c r="N31" i="21" s="1"/>
  <c r="H31" i="21"/>
  <c r="O30" i="21"/>
  <c r="M30" i="21"/>
  <c r="L30" i="21"/>
  <c r="N30" i="21" s="1"/>
  <c r="H30" i="21"/>
  <c r="H29" i="21"/>
  <c r="O28" i="21"/>
  <c r="H28" i="21"/>
  <c r="O27" i="21"/>
  <c r="M27" i="21"/>
  <c r="L27" i="21"/>
  <c r="N27" i="21" s="1"/>
  <c r="H27" i="21"/>
  <c r="O26" i="21"/>
  <c r="M26" i="21"/>
  <c r="L26" i="21"/>
  <c r="N26" i="21" s="1"/>
  <c r="H26" i="21"/>
  <c r="L25" i="21"/>
  <c r="H25" i="21"/>
  <c r="O24" i="21"/>
  <c r="M24" i="21"/>
  <c r="L24" i="21"/>
  <c r="N24" i="21" s="1"/>
  <c r="H24" i="21"/>
  <c r="O23" i="21"/>
  <c r="M23" i="21"/>
  <c r="L23" i="21"/>
  <c r="N23" i="21" s="1"/>
  <c r="H23" i="21"/>
  <c r="O22" i="21"/>
  <c r="M22" i="21"/>
  <c r="L22" i="21"/>
  <c r="N22" i="21" s="1"/>
  <c r="H22" i="21"/>
  <c r="O21" i="21"/>
  <c r="M21" i="21"/>
  <c r="L21" i="21"/>
  <c r="N21" i="21" s="1"/>
  <c r="H21" i="21"/>
  <c r="M20" i="21"/>
  <c r="I20" i="21"/>
  <c r="O20" i="21" s="1"/>
  <c r="H20" i="21"/>
  <c r="O19" i="21"/>
  <c r="M19" i="21"/>
  <c r="L19" i="21"/>
  <c r="N19" i="21" s="1"/>
  <c r="H19" i="21"/>
  <c r="O18" i="21"/>
  <c r="M18" i="21"/>
  <c r="L18" i="21"/>
  <c r="N18" i="21" s="1"/>
  <c r="H18" i="21"/>
  <c r="O17" i="21"/>
  <c r="M17" i="21"/>
  <c r="L17" i="21"/>
  <c r="N17" i="21" s="1"/>
  <c r="H17" i="21"/>
  <c r="O16" i="21"/>
  <c r="M16" i="21"/>
  <c r="L16" i="21"/>
  <c r="N16" i="21" s="1"/>
  <c r="H16" i="21"/>
  <c r="O15" i="21"/>
  <c r="M15" i="21"/>
  <c r="L15" i="21"/>
  <c r="N15" i="21" s="1"/>
  <c r="H15" i="21"/>
  <c r="O14" i="21"/>
  <c r="M14" i="21"/>
  <c r="L14" i="21"/>
  <c r="N14" i="21" s="1"/>
  <c r="H14" i="21"/>
  <c r="O13" i="21"/>
  <c r="M13" i="21"/>
  <c r="L13" i="21"/>
  <c r="N13" i="21" s="1"/>
  <c r="H13" i="21"/>
  <c r="O12" i="21"/>
  <c r="M12" i="21"/>
  <c r="L12" i="21"/>
  <c r="N12" i="21" s="1"/>
  <c r="H12" i="21"/>
  <c r="O11" i="21"/>
  <c r="M11" i="21"/>
  <c r="L11" i="21"/>
  <c r="N11" i="21" s="1"/>
  <c r="H11" i="21"/>
  <c r="M10" i="21"/>
  <c r="H10" i="21"/>
  <c r="O9" i="21"/>
  <c r="M9" i="21"/>
  <c r="L9" i="21"/>
  <c r="N9" i="21" s="1"/>
  <c r="H9" i="21"/>
  <c r="I38" i="20"/>
  <c r="J38" i="20"/>
  <c r="I20" i="20"/>
  <c r="K38" i="20"/>
  <c r="G38" i="20"/>
  <c r="F38" i="20"/>
  <c r="H38" i="20" s="1"/>
  <c r="E38" i="20"/>
  <c r="D38" i="20"/>
  <c r="C38" i="20"/>
  <c r="B38" i="20"/>
  <c r="O37" i="20"/>
  <c r="M37" i="20"/>
  <c r="L37" i="20"/>
  <c r="N37" i="20" s="1"/>
  <c r="H37" i="20"/>
  <c r="O36" i="20"/>
  <c r="M36" i="20"/>
  <c r="L36" i="20"/>
  <c r="N36" i="20" s="1"/>
  <c r="H36" i="20"/>
  <c r="O35" i="20"/>
  <c r="M35" i="20"/>
  <c r="L35" i="20"/>
  <c r="N35" i="20" s="1"/>
  <c r="H35" i="20"/>
  <c r="O34" i="20"/>
  <c r="M34" i="20"/>
  <c r="L34" i="20"/>
  <c r="N34" i="20" s="1"/>
  <c r="H34" i="20"/>
  <c r="O33" i="20"/>
  <c r="M33" i="20"/>
  <c r="L33" i="20"/>
  <c r="N33" i="20" s="1"/>
  <c r="H33" i="20"/>
  <c r="O32" i="20"/>
  <c r="M32" i="20"/>
  <c r="L32" i="20"/>
  <c r="N32" i="20" s="1"/>
  <c r="H32" i="20"/>
  <c r="O31" i="20"/>
  <c r="M31" i="20"/>
  <c r="L31" i="20"/>
  <c r="N31" i="20" s="1"/>
  <c r="H31" i="20"/>
  <c r="O30" i="20"/>
  <c r="M30" i="20"/>
  <c r="L30" i="20"/>
  <c r="N30" i="20" s="1"/>
  <c r="H30" i="20"/>
  <c r="O29" i="20"/>
  <c r="M29" i="20"/>
  <c r="L29" i="20"/>
  <c r="N29" i="20" s="1"/>
  <c r="H29" i="20"/>
  <c r="O28" i="20"/>
  <c r="M28" i="20"/>
  <c r="L28" i="20"/>
  <c r="N28" i="20" s="1"/>
  <c r="H28" i="20"/>
  <c r="O27" i="20"/>
  <c r="N27" i="20"/>
  <c r="M27" i="20"/>
  <c r="L27" i="20"/>
  <c r="H27" i="20"/>
  <c r="O26" i="20"/>
  <c r="M26" i="20"/>
  <c r="L26" i="20"/>
  <c r="N26" i="20" s="1"/>
  <c r="H26" i="20"/>
  <c r="L25" i="20"/>
  <c r="H25" i="20"/>
  <c r="O24" i="20"/>
  <c r="M24" i="20"/>
  <c r="L24" i="20"/>
  <c r="N24" i="20" s="1"/>
  <c r="H24" i="20"/>
  <c r="O23" i="20"/>
  <c r="M23" i="20"/>
  <c r="L23" i="20"/>
  <c r="N23" i="20" s="1"/>
  <c r="H23" i="20"/>
  <c r="O22" i="20"/>
  <c r="M22" i="20"/>
  <c r="L22" i="20"/>
  <c r="N22" i="20" s="1"/>
  <c r="H22" i="20"/>
  <c r="O21" i="20"/>
  <c r="M21" i="20"/>
  <c r="L21" i="20"/>
  <c r="N21" i="20" s="1"/>
  <c r="H21" i="20"/>
  <c r="O20" i="20"/>
  <c r="M20" i="20"/>
  <c r="L20" i="20"/>
  <c r="N20" i="20" s="1"/>
  <c r="H20" i="20"/>
  <c r="O19" i="20"/>
  <c r="M19" i="20"/>
  <c r="L19" i="20"/>
  <c r="N19" i="20" s="1"/>
  <c r="H19" i="20"/>
  <c r="O18" i="20"/>
  <c r="M18" i="20"/>
  <c r="L18" i="20"/>
  <c r="N18" i="20" s="1"/>
  <c r="H18" i="20"/>
  <c r="O17" i="20"/>
  <c r="M17" i="20"/>
  <c r="L17" i="20"/>
  <c r="N17" i="20" s="1"/>
  <c r="H17" i="20"/>
  <c r="O16" i="20"/>
  <c r="M16" i="20"/>
  <c r="L16" i="20"/>
  <c r="N16" i="20" s="1"/>
  <c r="H16" i="20"/>
  <c r="O15" i="20"/>
  <c r="M15" i="20"/>
  <c r="L15" i="20"/>
  <c r="N15" i="20" s="1"/>
  <c r="H15" i="20"/>
  <c r="O14" i="20"/>
  <c r="M14" i="20"/>
  <c r="L14" i="20"/>
  <c r="N14" i="20" s="1"/>
  <c r="H14" i="20"/>
  <c r="O13" i="20"/>
  <c r="M13" i="20"/>
  <c r="L13" i="20"/>
  <c r="N13" i="20" s="1"/>
  <c r="H13" i="20"/>
  <c r="O12" i="20"/>
  <c r="M12" i="20"/>
  <c r="L12" i="20"/>
  <c r="N12" i="20" s="1"/>
  <c r="H12" i="20"/>
  <c r="O11" i="20"/>
  <c r="M11" i="20"/>
  <c r="L11" i="20"/>
  <c r="N11" i="20" s="1"/>
  <c r="H11" i="20"/>
  <c r="O10" i="20"/>
  <c r="M10" i="20"/>
  <c r="L10" i="20"/>
  <c r="N10" i="20" s="1"/>
  <c r="H10" i="20"/>
  <c r="O9" i="20"/>
  <c r="M9" i="20"/>
  <c r="L9" i="20"/>
  <c r="N9" i="20" s="1"/>
  <c r="H9" i="20"/>
  <c r="K38" i="19"/>
  <c r="J38" i="19"/>
  <c r="I38" i="19"/>
  <c r="G38" i="19"/>
  <c r="F38" i="19"/>
  <c r="E38" i="19"/>
  <c r="D38" i="19"/>
  <c r="C38" i="19"/>
  <c r="B38" i="19"/>
  <c r="O37" i="19"/>
  <c r="M37" i="19"/>
  <c r="L37" i="19"/>
  <c r="N37" i="19" s="1"/>
  <c r="H37" i="19"/>
  <c r="O36" i="19"/>
  <c r="M36" i="19"/>
  <c r="L36" i="19"/>
  <c r="N36" i="19" s="1"/>
  <c r="H36" i="19"/>
  <c r="O35" i="19"/>
  <c r="M35" i="19"/>
  <c r="L35" i="19"/>
  <c r="N35" i="19" s="1"/>
  <c r="H35" i="19"/>
  <c r="O34" i="19"/>
  <c r="M34" i="19"/>
  <c r="L34" i="19"/>
  <c r="N34" i="19" s="1"/>
  <c r="H34" i="19"/>
  <c r="O33" i="19"/>
  <c r="M33" i="19"/>
  <c r="L33" i="19"/>
  <c r="N33" i="19" s="1"/>
  <c r="H33" i="19"/>
  <c r="O32" i="19"/>
  <c r="M32" i="19"/>
  <c r="L32" i="19"/>
  <c r="N32" i="19" s="1"/>
  <c r="H32" i="19"/>
  <c r="O31" i="19"/>
  <c r="M31" i="19"/>
  <c r="L31" i="19"/>
  <c r="N31" i="19" s="1"/>
  <c r="H31" i="19"/>
  <c r="O30" i="19"/>
  <c r="M30" i="19"/>
  <c r="L30" i="19"/>
  <c r="N30" i="19" s="1"/>
  <c r="H30" i="19"/>
  <c r="O29" i="19"/>
  <c r="M29" i="19"/>
  <c r="L29" i="19"/>
  <c r="N29" i="19" s="1"/>
  <c r="H29" i="19"/>
  <c r="O28" i="19"/>
  <c r="M28" i="19"/>
  <c r="L28" i="19"/>
  <c r="N28" i="19" s="1"/>
  <c r="H28" i="19"/>
  <c r="O27" i="19"/>
  <c r="M27" i="19"/>
  <c r="L27" i="19"/>
  <c r="N27" i="19" s="1"/>
  <c r="H27" i="19"/>
  <c r="O26" i="19"/>
  <c r="N26" i="19"/>
  <c r="M26" i="19"/>
  <c r="L26" i="19"/>
  <c r="H26" i="19"/>
  <c r="L25" i="19"/>
  <c r="H25" i="19"/>
  <c r="O24" i="19"/>
  <c r="M24" i="19"/>
  <c r="L24" i="19"/>
  <c r="N24" i="19" s="1"/>
  <c r="H24" i="19"/>
  <c r="O23" i="19"/>
  <c r="M23" i="19"/>
  <c r="L23" i="19"/>
  <c r="N23" i="19" s="1"/>
  <c r="H23" i="19"/>
  <c r="O22" i="19"/>
  <c r="M22" i="19"/>
  <c r="L22" i="19"/>
  <c r="N22" i="19" s="1"/>
  <c r="H22" i="19"/>
  <c r="O21" i="19"/>
  <c r="M21" i="19"/>
  <c r="L21" i="19"/>
  <c r="N21" i="19" s="1"/>
  <c r="H21" i="19"/>
  <c r="O20" i="19"/>
  <c r="M20" i="19"/>
  <c r="L20" i="19"/>
  <c r="N20" i="19" s="1"/>
  <c r="H20" i="19"/>
  <c r="O19" i="19"/>
  <c r="M19" i="19"/>
  <c r="L19" i="19"/>
  <c r="N19" i="19" s="1"/>
  <c r="H19" i="19"/>
  <c r="O18" i="19"/>
  <c r="M18" i="19"/>
  <c r="L18" i="19"/>
  <c r="N18" i="19" s="1"/>
  <c r="H18" i="19"/>
  <c r="O17" i="19"/>
  <c r="M17" i="19"/>
  <c r="L17" i="19"/>
  <c r="N17" i="19" s="1"/>
  <c r="H17" i="19"/>
  <c r="O16" i="19"/>
  <c r="M16" i="19"/>
  <c r="L16" i="19"/>
  <c r="N16" i="19" s="1"/>
  <c r="H16" i="19"/>
  <c r="O15" i="19"/>
  <c r="M15" i="19"/>
  <c r="L15" i="19"/>
  <c r="N15" i="19" s="1"/>
  <c r="H15" i="19"/>
  <c r="O14" i="19"/>
  <c r="M14" i="19"/>
  <c r="L14" i="19"/>
  <c r="N14" i="19" s="1"/>
  <c r="H14" i="19"/>
  <c r="O13" i="19"/>
  <c r="M13" i="19"/>
  <c r="L13" i="19"/>
  <c r="N13" i="19" s="1"/>
  <c r="H13" i="19"/>
  <c r="O12" i="19"/>
  <c r="M12" i="19"/>
  <c r="L12" i="19"/>
  <c r="N12" i="19" s="1"/>
  <c r="H12" i="19"/>
  <c r="O11" i="19"/>
  <c r="M11" i="19"/>
  <c r="L11" i="19"/>
  <c r="N11" i="19" s="1"/>
  <c r="H11" i="19"/>
  <c r="O10" i="19"/>
  <c r="M10" i="19"/>
  <c r="L10" i="19"/>
  <c r="N10" i="19" s="1"/>
  <c r="H10" i="19"/>
  <c r="O9" i="19"/>
  <c r="M9" i="19"/>
  <c r="L9" i="19"/>
  <c r="N9" i="19" s="1"/>
  <c r="H9" i="19"/>
  <c r="O38" i="23" l="1"/>
  <c r="N49" i="23"/>
  <c r="M38" i="23"/>
  <c r="L38" i="23"/>
  <c r="N38" i="23" s="1"/>
  <c r="M38" i="19"/>
  <c r="O29" i="21"/>
  <c r="H38" i="19"/>
  <c r="L20" i="21"/>
  <c r="N20" i="21" s="1"/>
  <c r="M38" i="22"/>
  <c r="O38" i="22"/>
  <c r="O10" i="21"/>
  <c r="L29" i="21"/>
  <c r="N29" i="21" s="1"/>
  <c r="I38" i="21"/>
  <c r="M38" i="21" s="1"/>
  <c r="L28" i="21"/>
  <c r="N28" i="21" s="1"/>
  <c r="M38" i="20"/>
  <c r="L38" i="20"/>
  <c r="N38" i="20" s="1"/>
  <c r="O38" i="20"/>
  <c r="L38" i="19"/>
  <c r="N38" i="19" s="1"/>
  <c r="O38" i="19"/>
  <c r="O27" i="18"/>
  <c r="K38" i="18"/>
  <c r="J38" i="18"/>
  <c r="I38" i="18"/>
  <c r="G38" i="18"/>
  <c r="F38" i="18"/>
  <c r="E38" i="18"/>
  <c r="D38" i="18"/>
  <c r="C38" i="18"/>
  <c r="B38" i="18"/>
  <c r="O37" i="18"/>
  <c r="M37" i="18"/>
  <c r="L37" i="18"/>
  <c r="N37" i="18" s="1"/>
  <c r="H37" i="18"/>
  <c r="O36" i="18"/>
  <c r="M36" i="18"/>
  <c r="L36" i="18"/>
  <c r="N36" i="18" s="1"/>
  <c r="H36" i="18"/>
  <c r="O35" i="18"/>
  <c r="M35" i="18"/>
  <c r="L35" i="18"/>
  <c r="N35" i="18" s="1"/>
  <c r="H35" i="18"/>
  <c r="O34" i="18"/>
  <c r="M34" i="18"/>
  <c r="L34" i="18"/>
  <c r="N34" i="18" s="1"/>
  <c r="H34" i="18"/>
  <c r="O33" i="18"/>
  <c r="M33" i="18"/>
  <c r="L33" i="18"/>
  <c r="N33" i="18" s="1"/>
  <c r="H33" i="18"/>
  <c r="O32" i="18"/>
  <c r="M32" i="18"/>
  <c r="L32" i="18"/>
  <c r="N32" i="18" s="1"/>
  <c r="H32" i="18"/>
  <c r="O31" i="18"/>
  <c r="M31" i="18"/>
  <c r="L31" i="18"/>
  <c r="N31" i="18" s="1"/>
  <c r="H31" i="18"/>
  <c r="O30" i="18"/>
  <c r="M30" i="18"/>
  <c r="L30" i="18"/>
  <c r="N30" i="18" s="1"/>
  <c r="H30" i="18"/>
  <c r="O29" i="18"/>
  <c r="M29" i="18"/>
  <c r="L29" i="18"/>
  <c r="N29" i="18" s="1"/>
  <c r="H29" i="18"/>
  <c r="O28" i="18"/>
  <c r="M28" i="18"/>
  <c r="L28" i="18"/>
  <c r="N28" i="18" s="1"/>
  <c r="H28" i="18"/>
  <c r="M27" i="18"/>
  <c r="L27" i="18"/>
  <c r="N27" i="18" s="1"/>
  <c r="H27" i="18"/>
  <c r="O26" i="18"/>
  <c r="M26" i="18"/>
  <c r="L26" i="18"/>
  <c r="N26" i="18" s="1"/>
  <c r="H26" i="18"/>
  <c r="L25" i="18"/>
  <c r="H25" i="18"/>
  <c r="O24" i="18"/>
  <c r="M24" i="18"/>
  <c r="L24" i="18"/>
  <c r="N24" i="18" s="1"/>
  <c r="H24" i="18"/>
  <c r="O23" i="18"/>
  <c r="M23" i="18"/>
  <c r="L23" i="18"/>
  <c r="N23" i="18" s="1"/>
  <c r="H23" i="18"/>
  <c r="O22" i="18"/>
  <c r="M22" i="18"/>
  <c r="L22" i="18"/>
  <c r="N22" i="18" s="1"/>
  <c r="H22" i="18"/>
  <c r="O21" i="18"/>
  <c r="N21" i="18"/>
  <c r="M21" i="18"/>
  <c r="L21" i="18"/>
  <c r="H21" i="18"/>
  <c r="O20" i="18"/>
  <c r="M20" i="18"/>
  <c r="L20" i="18"/>
  <c r="N20" i="18" s="1"/>
  <c r="H20" i="18"/>
  <c r="O19" i="18"/>
  <c r="M19" i="18"/>
  <c r="L19" i="18"/>
  <c r="N19" i="18" s="1"/>
  <c r="H19" i="18"/>
  <c r="O18" i="18"/>
  <c r="M18" i="18"/>
  <c r="L18" i="18"/>
  <c r="N18" i="18" s="1"/>
  <c r="H18" i="18"/>
  <c r="O17" i="18"/>
  <c r="M17" i="18"/>
  <c r="L17" i="18"/>
  <c r="N17" i="18" s="1"/>
  <c r="H17" i="18"/>
  <c r="O16" i="18"/>
  <c r="M16" i="18"/>
  <c r="L16" i="18"/>
  <c r="N16" i="18" s="1"/>
  <c r="H16" i="18"/>
  <c r="O15" i="18"/>
  <c r="M15" i="18"/>
  <c r="L15" i="18"/>
  <c r="N15" i="18" s="1"/>
  <c r="H15" i="18"/>
  <c r="O14" i="18"/>
  <c r="M14" i="18"/>
  <c r="L14" i="18"/>
  <c r="N14" i="18" s="1"/>
  <c r="H14" i="18"/>
  <c r="O13" i="18"/>
  <c r="M13" i="18"/>
  <c r="L13" i="18"/>
  <c r="N13" i="18" s="1"/>
  <c r="H13" i="18"/>
  <c r="O12" i="18"/>
  <c r="M12" i="18"/>
  <c r="L12" i="18"/>
  <c r="N12" i="18" s="1"/>
  <c r="H12" i="18"/>
  <c r="O11" i="18"/>
  <c r="M11" i="18"/>
  <c r="L11" i="18"/>
  <c r="N11" i="18" s="1"/>
  <c r="H11" i="18"/>
  <c r="O10" i="18"/>
  <c r="M10" i="18"/>
  <c r="L10" i="18"/>
  <c r="N10" i="18" s="1"/>
  <c r="H10" i="18"/>
  <c r="O9" i="18"/>
  <c r="M9" i="18"/>
  <c r="L9" i="18"/>
  <c r="N9" i="18" s="1"/>
  <c r="H9" i="18"/>
  <c r="K38" i="17"/>
  <c r="J38" i="17"/>
  <c r="I38" i="17"/>
  <c r="H38" i="17"/>
  <c r="G38" i="17"/>
  <c r="F38" i="17"/>
  <c r="E38" i="17"/>
  <c r="D38" i="17"/>
  <c r="C38" i="17"/>
  <c r="B38" i="17"/>
  <c r="O37" i="17"/>
  <c r="M37" i="17"/>
  <c r="L37" i="17"/>
  <c r="N37" i="17" s="1"/>
  <c r="H37" i="17"/>
  <c r="O36" i="17"/>
  <c r="M36" i="17"/>
  <c r="L36" i="17"/>
  <c r="N36" i="17" s="1"/>
  <c r="H36" i="17"/>
  <c r="O35" i="17"/>
  <c r="M35" i="17"/>
  <c r="L35" i="17"/>
  <c r="N35" i="17" s="1"/>
  <c r="H35" i="17"/>
  <c r="O34" i="17"/>
  <c r="M34" i="17"/>
  <c r="L34" i="17"/>
  <c r="N34" i="17" s="1"/>
  <c r="H34" i="17"/>
  <c r="O33" i="17"/>
  <c r="M33" i="17"/>
  <c r="L33" i="17"/>
  <c r="N33" i="17" s="1"/>
  <c r="H33" i="17"/>
  <c r="O32" i="17"/>
  <c r="M32" i="17"/>
  <c r="L32" i="17"/>
  <c r="N32" i="17" s="1"/>
  <c r="H32" i="17"/>
  <c r="O31" i="17"/>
  <c r="M31" i="17"/>
  <c r="L31" i="17"/>
  <c r="N31" i="17" s="1"/>
  <c r="H31" i="17"/>
  <c r="O30" i="17"/>
  <c r="M30" i="17"/>
  <c r="L30" i="17"/>
  <c r="N30" i="17" s="1"/>
  <c r="H30" i="17"/>
  <c r="O29" i="17"/>
  <c r="N29" i="17"/>
  <c r="M29" i="17"/>
  <c r="L29" i="17"/>
  <c r="H29" i="17"/>
  <c r="O28" i="17"/>
  <c r="M28" i="17"/>
  <c r="L28" i="17"/>
  <c r="N28" i="17" s="1"/>
  <c r="H28" i="17"/>
  <c r="O27" i="17"/>
  <c r="M27" i="17"/>
  <c r="L27" i="17"/>
  <c r="N27" i="17" s="1"/>
  <c r="H27" i="17"/>
  <c r="O26" i="17"/>
  <c r="M26" i="17"/>
  <c r="L26" i="17"/>
  <c r="N26" i="17" s="1"/>
  <c r="H26" i="17"/>
  <c r="L25" i="17"/>
  <c r="H25" i="17"/>
  <c r="O24" i="17"/>
  <c r="M24" i="17"/>
  <c r="L24" i="17"/>
  <c r="N24" i="17" s="1"/>
  <c r="H24" i="17"/>
  <c r="O23" i="17"/>
  <c r="M23" i="17"/>
  <c r="L23" i="17"/>
  <c r="N23" i="17" s="1"/>
  <c r="H23" i="17"/>
  <c r="O22" i="17"/>
  <c r="N22" i="17"/>
  <c r="M22" i="17"/>
  <c r="L22" i="17"/>
  <c r="H22" i="17"/>
  <c r="O21" i="17"/>
  <c r="M21" i="17"/>
  <c r="L21" i="17"/>
  <c r="N21" i="17" s="1"/>
  <c r="H21" i="17"/>
  <c r="O20" i="17"/>
  <c r="M20" i="17"/>
  <c r="L20" i="17"/>
  <c r="N20" i="17" s="1"/>
  <c r="H20" i="17"/>
  <c r="O19" i="17"/>
  <c r="M19" i="17"/>
  <c r="L19" i="17"/>
  <c r="N19" i="17" s="1"/>
  <c r="H19" i="17"/>
  <c r="O18" i="17"/>
  <c r="M18" i="17"/>
  <c r="L18" i="17"/>
  <c r="N18" i="17" s="1"/>
  <c r="H18" i="17"/>
  <c r="O17" i="17"/>
  <c r="M17" i="17"/>
  <c r="L17" i="17"/>
  <c r="N17" i="17" s="1"/>
  <c r="H17" i="17"/>
  <c r="O16" i="17"/>
  <c r="M16" i="17"/>
  <c r="L16" i="17"/>
  <c r="N16" i="17" s="1"/>
  <c r="H16" i="17"/>
  <c r="O15" i="17"/>
  <c r="M15" i="17"/>
  <c r="L15" i="17"/>
  <c r="N15" i="17" s="1"/>
  <c r="H15" i="17"/>
  <c r="O14" i="17"/>
  <c r="M14" i="17"/>
  <c r="L14" i="17"/>
  <c r="N14" i="17" s="1"/>
  <c r="H14" i="17"/>
  <c r="O13" i="17"/>
  <c r="M13" i="17"/>
  <c r="L13" i="17"/>
  <c r="N13" i="17" s="1"/>
  <c r="H13" i="17"/>
  <c r="O12" i="17"/>
  <c r="M12" i="17"/>
  <c r="L12" i="17"/>
  <c r="N12" i="17" s="1"/>
  <c r="H12" i="17"/>
  <c r="O11" i="17"/>
  <c r="M11" i="17"/>
  <c r="L11" i="17"/>
  <c r="N11" i="17" s="1"/>
  <c r="H11" i="17"/>
  <c r="O10" i="17"/>
  <c r="M10" i="17"/>
  <c r="L10" i="17"/>
  <c r="N10" i="17" s="1"/>
  <c r="H10" i="17"/>
  <c r="O9" i="17"/>
  <c r="M9" i="17"/>
  <c r="L9" i="17"/>
  <c r="N9" i="17" s="1"/>
  <c r="H9" i="17"/>
  <c r="K38" i="16"/>
  <c r="O37" i="16"/>
  <c r="J38" i="16"/>
  <c r="I38" i="16"/>
  <c r="G38" i="16"/>
  <c r="F38" i="16"/>
  <c r="H38" i="16" s="1"/>
  <c r="E38" i="16"/>
  <c r="D38" i="16"/>
  <c r="C38" i="16"/>
  <c r="B38" i="16"/>
  <c r="M37" i="16"/>
  <c r="H37" i="16"/>
  <c r="O36" i="16"/>
  <c r="M36" i="16"/>
  <c r="L36" i="16"/>
  <c r="N36" i="16" s="1"/>
  <c r="H36" i="16"/>
  <c r="O35" i="16"/>
  <c r="M35" i="16"/>
  <c r="L35" i="16"/>
  <c r="N35" i="16" s="1"/>
  <c r="H35" i="16"/>
  <c r="O34" i="16"/>
  <c r="M34" i="16"/>
  <c r="L34" i="16"/>
  <c r="N34" i="16" s="1"/>
  <c r="H34" i="16"/>
  <c r="O33" i="16"/>
  <c r="M33" i="16"/>
  <c r="L33" i="16"/>
  <c r="N33" i="16" s="1"/>
  <c r="H33" i="16"/>
  <c r="O32" i="16"/>
  <c r="M32" i="16"/>
  <c r="L32" i="16"/>
  <c r="N32" i="16" s="1"/>
  <c r="H32" i="16"/>
  <c r="O31" i="16"/>
  <c r="M31" i="16"/>
  <c r="L31" i="16"/>
  <c r="N31" i="16" s="1"/>
  <c r="H31" i="16"/>
  <c r="O30" i="16"/>
  <c r="M30" i="16"/>
  <c r="L30" i="16"/>
  <c r="N30" i="16" s="1"/>
  <c r="H30" i="16"/>
  <c r="O29" i="16"/>
  <c r="M29" i="16"/>
  <c r="L29" i="16"/>
  <c r="N29" i="16" s="1"/>
  <c r="H29" i="16"/>
  <c r="O28" i="16"/>
  <c r="M28" i="16"/>
  <c r="L28" i="16"/>
  <c r="N28" i="16" s="1"/>
  <c r="H28" i="16"/>
  <c r="O27" i="16"/>
  <c r="M27" i="16"/>
  <c r="L27" i="16"/>
  <c r="N27" i="16" s="1"/>
  <c r="H27" i="16"/>
  <c r="O26" i="16"/>
  <c r="M26" i="16"/>
  <c r="L26" i="16"/>
  <c r="N26" i="16" s="1"/>
  <c r="H26" i="16"/>
  <c r="L25" i="16"/>
  <c r="H25" i="16"/>
  <c r="O24" i="16"/>
  <c r="M24" i="16"/>
  <c r="L24" i="16"/>
  <c r="N24" i="16" s="1"/>
  <c r="H24" i="16"/>
  <c r="O23" i="16"/>
  <c r="M23" i="16"/>
  <c r="L23" i="16"/>
  <c r="N23" i="16" s="1"/>
  <c r="H23" i="16"/>
  <c r="O22" i="16"/>
  <c r="M22" i="16"/>
  <c r="L22" i="16"/>
  <c r="N22" i="16" s="1"/>
  <c r="H22" i="16"/>
  <c r="O21" i="16"/>
  <c r="M21" i="16"/>
  <c r="L21" i="16"/>
  <c r="N21" i="16" s="1"/>
  <c r="H21" i="16"/>
  <c r="O20" i="16"/>
  <c r="M20" i="16"/>
  <c r="L20" i="16"/>
  <c r="N20" i="16" s="1"/>
  <c r="H20" i="16"/>
  <c r="O19" i="16"/>
  <c r="M19" i="16"/>
  <c r="L19" i="16"/>
  <c r="N19" i="16" s="1"/>
  <c r="H19" i="16"/>
  <c r="O18" i="16"/>
  <c r="M18" i="16"/>
  <c r="L18" i="16"/>
  <c r="N18" i="16" s="1"/>
  <c r="H18" i="16"/>
  <c r="O17" i="16"/>
  <c r="M17" i="16"/>
  <c r="L17" i="16"/>
  <c r="N17" i="16" s="1"/>
  <c r="H17" i="16"/>
  <c r="O16" i="16"/>
  <c r="M16" i="16"/>
  <c r="L16" i="16"/>
  <c r="N16" i="16" s="1"/>
  <c r="H16" i="16"/>
  <c r="O15" i="16"/>
  <c r="M15" i="16"/>
  <c r="L15" i="16"/>
  <c r="N15" i="16" s="1"/>
  <c r="H15" i="16"/>
  <c r="O14" i="16"/>
  <c r="M14" i="16"/>
  <c r="L14" i="16"/>
  <c r="N14" i="16" s="1"/>
  <c r="H14" i="16"/>
  <c r="O13" i="16"/>
  <c r="M13" i="16"/>
  <c r="L13" i="16"/>
  <c r="N13" i="16" s="1"/>
  <c r="H13" i="16"/>
  <c r="O12" i="16"/>
  <c r="M12" i="16"/>
  <c r="L12" i="16"/>
  <c r="N12" i="16" s="1"/>
  <c r="H12" i="16"/>
  <c r="O11" i="16"/>
  <c r="M11" i="16"/>
  <c r="L11" i="16"/>
  <c r="N11" i="16" s="1"/>
  <c r="H11" i="16"/>
  <c r="O10" i="16"/>
  <c r="M10" i="16"/>
  <c r="L10" i="16"/>
  <c r="N10" i="16" s="1"/>
  <c r="H10" i="16"/>
  <c r="O9" i="16"/>
  <c r="M9" i="16"/>
  <c r="L9" i="16"/>
  <c r="N9" i="16" s="1"/>
  <c r="H9" i="16"/>
  <c r="K38" i="15"/>
  <c r="J38" i="15"/>
  <c r="O38" i="15" s="1"/>
  <c r="I38" i="15"/>
  <c r="G38" i="15"/>
  <c r="F38" i="15"/>
  <c r="E38" i="15"/>
  <c r="D38" i="15"/>
  <c r="C38" i="15"/>
  <c r="B38" i="15"/>
  <c r="O37" i="15"/>
  <c r="M37" i="15"/>
  <c r="L37" i="15"/>
  <c r="N37" i="15" s="1"/>
  <c r="H37" i="15"/>
  <c r="O36" i="15"/>
  <c r="M36" i="15"/>
  <c r="L36" i="15"/>
  <c r="N36" i="15" s="1"/>
  <c r="H36" i="15"/>
  <c r="O35" i="15"/>
  <c r="M35" i="15"/>
  <c r="L35" i="15"/>
  <c r="N35" i="15" s="1"/>
  <c r="H35" i="15"/>
  <c r="O34" i="15"/>
  <c r="M34" i="15"/>
  <c r="L34" i="15"/>
  <c r="N34" i="15" s="1"/>
  <c r="H34" i="15"/>
  <c r="O33" i="15"/>
  <c r="M33" i="15"/>
  <c r="L33" i="15"/>
  <c r="N33" i="15" s="1"/>
  <c r="H33" i="15"/>
  <c r="O32" i="15"/>
  <c r="M32" i="15"/>
  <c r="L32" i="15"/>
  <c r="N32" i="15" s="1"/>
  <c r="H32" i="15"/>
  <c r="O31" i="15"/>
  <c r="M31" i="15"/>
  <c r="L31" i="15"/>
  <c r="N31" i="15" s="1"/>
  <c r="H31" i="15"/>
  <c r="O30" i="15"/>
  <c r="M30" i="15"/>
  <c r="L30" i="15"/>
  <c r="N30" i="15" s="1"/>
  <c r="H30" i="15"/>
  <c r="O29" i="15"/>
  <c r="M29" i="15"/>
  <c r="L29" i="15"/>
  <c r="N29" i="15" s="1"/>
  <c r="H29" i="15"/>
  <c r="O28" i="15"/>
  <c r="M28" i="15"/>
  <c r="L28" i="15"/>
  <c r="N28" i="15" s="1"/>
  <c r="H28" i="15"/>
  <c r="O27" i="15"/>
  <c r="M27" i="15"/>
  <c r="L27" i="15"/>
  <c r="N27" i="15" s="1"/>
  <c r="H27" i="15"/>
  <c r="O26" i="15"/>
  <c r="M26" i="15"/>
  <c r="L26" i="15"/>
  <c r="N26" i="15" s="1"/>
  <c r="H26" i="15"/>
  <c r="L25" i="15"/>
  <c r="H25" i="15"/>
  <c r="O24" i="15"/>
  <c r="M24" i="15"/>
  <c r="L24" i="15"/>
  <c r="N24" i="15" s="1"/>
  <c r="H24" i="15"/>
  <c r="O23" i="15"/>
  <c r="M23" i="15"/>
  <c r="L23" i="15"/>
  <c r="N23" i="15" s="1"/>
  <c r="H23" i="15"/>
  <c r="O22" i="15"/>
  <c r="M22" i="15"/>
  <c r="L22" i="15"/>
  <c r="N22" i="15" s="1"/>
  <c r="H22" i="15"/>
  <c r="O21" i="15"/>
  <c r="M21" i="15"/>
  <c r="L21" i="15"/>
  <c r="N21" i="15" s="1"/>
  <c r="H21" i="15"/>
  <c r="O20" i="15"/>
  <c r="M20" i="15"/>
  <c r="L20" i="15"/>
  <c r="N20" i="15" s="1"/>
  <c r="H20" i="15"/>
  <c r="O19" i="15"/>
  <c r="M19" i="15"/>
  <c r="L19" i="15"/>
  <c r="N19" i="15" s="1"/>
  <c r="H19" i="15"/>
  <c r="O18" i="15"/>
  <c r="M18" i="15"/>
  <c r="L18" i="15"/>
  <c r="N18" i="15" s="1"/>
  <c r="H18" i="15"/>
  <c r="O17" i="15"/>
  <c r="M17" i="15"/>
  <c r="L17" i="15"/>
  <c r="N17" i="15" s="1"/>
  <c r="H17" i="15"/>
  <c r="O16" i="15"/>
  <c r="M16" i="15"/>
  <c r="L16" i="15"/>
  <c r="N16" i="15" s="1"/>
  <c r="H16" i="15"/>
  <c r="O15" i="15"/>
  <c r="M15" i="15"/>
  <c r="L15" i="15"/>
  <c r="N15" i="15" s="1"/>
  <c r="H15" i="15"/>
  <c r="O14" i="15"/>
  <c r="M14" i="15"/>
  <c r="L14" i="15"/>
  <c r="N14" i="15" s="1"/>
  <c r="H14" i="15"/>
  <c r="O13" i="15"/>
  <c r="M13" i="15"/>
  <c r="L13" i="15"/>
  <c r="N13" i="15" s="1"/>
  <c r="H13" i="15"/>
  <c r="O12" i="15"/>
  <c r="M12" i="15"/>
  <c r="L12" i="15"/>
  <c r="N12" i="15" s="1"/>
  <c r="H12" i="15"/>
  <c r="O11" i="15"/>
  <c r="M11" i="15"/>
  <c r="L11" i="15"/>
  <c r="N11" i="15" s="1"/>
  <c r="H11" i="15"/>
  <c r="O10" i="15"/>
  <c r="M10" i="15"/>
  <c r="L10" i="15"/>
  <c r="N10" i="15" s="1"/>
  <c r="H10" i="15"/>
  <c r="O9" i="15"/>
  <c r="M9" i="15"/>
  <c r="L9" i="15"/>
  <c r="N9" i="15" s="1"/>
  <c r="H9" i="15"/>
  <c r="O38" i="18" l="1"/>
  <c r="M38" i="18"/>
  <c r="L38" i="21"/>
  <c r="N38" i="21" s="1"/>
  <c r="O38" i="21"/>
  <c r="H38" i="15"/>
  <c r="H38" i="18"/>
  <c r="O38" i="17"/>
  <c r="M38" i="17"/>
  <c r="L38" i="18"/>
  <c r="N38" i="18" s="1"/>
  <c r="L38" i="17"/>
  <c r="N38" i="17" s="1"/>
  <c r="L37" i="16"/>
  <c r="N37" i="16" s="1"/>
  <c r="L38" i="16"/>
  <c r="N38" i="16" s="1"/>
  <c r="O38" i="16"/>
  <c r="M38" i="16"/>
  <c r="L38" i="15"/>
  <c r="N38" i="15" s="1"/>
  <c r="M38" i="15"/>
  <c r="K38" i="14" l="1"/>
  <c r="J38" i="14"/>
  <c r="I38" i="14"/>
  <c r="G38" i="14"/>
  <c r="H38" i="14" s="1"/>
  <c r="F38" i="14"/>
  <c r="E38" i="14"/>
  <c r="D38" i="14"/>
  <c r="C38" i="14"/>
  <c r="B38" i="14"/>
  <c r="O37" i="14"/>
  <c r="M37" i="14"/>
  <c r="L37" i="14"/>
  <c r="N37" i="14" s="1"/>
  <c r="H37" i="14"/>
  <c r="O36" i="14"/>
  <c r="M36" i="14"/>
  <c r="L36" i="14"/>
  <c r="N36" i="14" s="1"/>
  <c r="H36" i="14"/>
  <c r="O35" i="14"/>
  <c r="M35" i="14"/>
  <c r="L35" i="14"/>
  <c r="N35" i="14" s="1"/>
  <c r="H35" i="14"/>
  <c r="O34" i="14"/>
  <c r="M34" i="14"/>
  <c r="L34" i="14"/>
  <c r="N34" i="14" s="1"/>
  <c r="H34" i="14"/>
  <c r="O33" i="14"/>
  <c r="M33" i="14"/>
  <c r="L33" i="14"/>
  <c r="N33" i="14" s="1"/>
  <c r="H33" i="14"/>
  <c r="O32" i="14"/>
  <c r="M32" i="14"/>
  <c r="L32" i="14"/>
  <c r="N32" i="14" s="1"/>
  <c r="H32" i="14"/>
  <c r="O31" i="14"/>
  <c r="M31" i="14"/>
  <c r="L31" i="14"/>
  <c r="N31" i="14" s="1"/>
  <c r="H31" i="14"/>
  <c r="O30" i="14"/>
  <c r="M30" i="14"/>
  <c r="L30" i="14"/>
  <c r="N30" i="14" s="1"/>
  <c r="H30" i="14"/>
  <c r="O29" i="14"/>
  <c r="M29" i="14"/>
  <c r="L29" i="14"/>
  <c r="N29" i="14" s="1"/>
  <c r="H29" i="14"/>
  <c r="O28" i="14"/>
  <c r="M28" i="14"/>
  <c r="L28" i="14"/>
  <c r="N28" i="14" s="1"/>
  <c r="H28" i="14"/>
  <c r="O27" i="14"/>
  <c r="M27" i="14"/>
  <c r="L27" i="14"/>
  <c r="N27" i="14" s="1"/>
  <c r="H27" i="14"/>
  <c r="O26" i="14"/>
  <c r="M26" i="14"/>
  <c r="L26" i="14"/>
  <c r="N26" i="14" s="1"/>
  <c r="H26" i="14"/>
  <c r="L25" i="14"/>
  <c r="H25" i="14"/>
  <c r="O24" i="14"/>
  <c r="M24" i="14"/>
  <c r="L24" i="14"/>
  <c r="N24" i="14" s="1"/>
  <c r="H24" i="14"/>
  <c r="O23" i="14"/>
  <c r="M23" i="14"/>
  <c r="L23" i="14"/>
  <c r="N23" i="14" s="1"/>
  <c r="H23" i="14"/>
  <c r="O22" i="14"/>
  <c r="M22" i="14"/>
  <c r="L22" i="14"/>
  <c r="N22" i="14" s="1"/>
  <c r="H22" i="14"/>
  <c r="O21" i="14"/>
  <c r="M21" i="14"/>
  <c r="L21" i="14"/>
  <c r="N21" i="14" s="1"/>
  <c r="H21" i="14"/>
  <c r="O20" i="14"/>
  <c r="M20" i="14"/>
  <c r="L20" i="14"/>
  <c r="N20" i="14" s="1"/>
  <c r="H20" i="14"/>
  <c r="O19" i="14"/>
  <c r="M19" i="14"/>
  <c r="L19" i="14"/>
  <c r="N19" i="14" s="1"/>
  <c r="H19" i="14"/>
  <c r="O18" i="14"/>
  <c r="M18" i="14"/>
  <c r="L18" i="14"/>
  <c r="N18" i="14" s="1"/>
  <c r="H18" i="14"/>
  <c r="O17" i="14"/>
  <c r="M17" i="14"/>
  <c r="L17" i="14"/>
  <c r="N17" i="14" s="1"/>
  <c r="H17" i="14"/>
  <c r="O16" i="14"/>
  <c r="M16" i="14"/>
  <c r="L16" i="14"/>
  <c r="N16" i="14" s="1"/>
  <c r="H16" i="14"/>
  <c r="O15" i="14"/>
  <c r="M15" i="14"/>
  <c r="L15" i="14"/>
  <c r="N15" i="14" s="1"/>
  <c r="H15" i="14"/>
  <c r="O14" i="14"/>
  <c r="M14" i="14"/>
  <c r="L14" i="14"/>
  <c r="N14" i="14" s="1"/>
  <c r="H14" i="14"/>
  <c r="O13" i="14"/>
  <c r="M13" i="14"/>
  <c r="L13" i="14"/>
  <c r="N13" i="14" s="1"/>
  <c r="H13" i="14"/>
  <c r="O12" i="14"/>
  <c r="M12" i="14"/>
  <c r="L12" i="14"/>
  <c r="N12" i="14" s="1"/>
  <c r="H12" i="14"/>
  <c r="O11" i="14"/>
  <c r="M11" i="14"/>
  <c r="L11" i="14"/>
  <c r="N11" i="14" s="1"/>
  <c r="H11" i="14"/>
  <c r="O10" i="14"/>
  <c r="M10" i="14"/>
  <c r="L10" i="14"/>
  <c r="N10" i="14" s="1"/>
  <c r="H10" i="14"/>
  <c r="O9" i="14"/>
  <c r="M9" i="14"/>
  <c r="L9" i="14"/>
  <c r="N9" i="14" s="1"/>
  <c r="H9" i="14"/>
  <c r="K38" i="13"/>
  <c r="J38" i="13"/>
  <c r="I38" i="13"/>
  <c r="G38" i="13"/>
  <c r="F38" i="13"/>
  <c r="E38" i="13"/>
  <c r="D38" i="13"/>
  <c r="C38" i="13"/>
  <c r="B38" i="13"/>
  <c r="O37" i="13"/>
  <c r="M37" i="13"/>
  <c r="L37" i="13"/>
  <c r="N37" i="13" s="1"/>
  <c r="H37" i="13"/>
  <c r="O36" i="13"/>
  <c r="M36" i="13"/>
  <c r="L36" i="13"/>
  <c r="N36" i="13" s="1"/>
  <c r="H36" i="13"/>
  <c r="O35" i="13"/>
  <c r="M35" i="13"/>
  <c r="L35" i="13"/>
  <c r="N35" i="13" s="1"/>
  <c r="H35" i="13"/>
  <c r="O34" i="13"/>
  <c r="M34" i="13"/>
  <c r="L34" i="13"/>
  <c r="N34" i="13" s="1"/>
  <c r="H34" i="13"/>
  <c r="O33" i="13"/>
  <c r="M33" i="13"/>
  <c r="L33" i="13"/>
  <c r="N33" i="13" s="1"/>
  <c r="H33" i="13"/>
  <c r="O32" i="13"/>
  <c r="M32" i="13"/>
  <c r="L32" i="13"/>
  <c r="N32" i="13" s="1"/>
  <c r="H32" i="13"/>
  <c r="O31" i="13"/>
  <c r="M31" i="13"/>
  <c r="L31" i="13"/>
  <c r="N31" i="13" s="1"/>
  <c r="H31" i="13"/>
  <c r="O30" i="13"/>
  <c r="M30" i="13"/>
  <c r="L30" i="13"/>
  <c r="N30" i="13" s="1"/>
  <c r="H30" i="13"/>
  <c r="O29" i="13"/>
  <c r="M29" i="13"/>
  <c r="L29" i="13"/>
  <c r="N29" i="13" s="1"/>
  <c r="H29" i="13"/>
  <c r="O28" i="13"/>
  <c r="M28" i="13"/>
  <c r="L28" i="13"/>
  <c r="N28" i="13" s="1"/>
  <c r="H28" i="13"/>
  <c r="O27" i="13"/>
  <c r="M27" i="13"/>
  <c r="L27" i="13"/>
  <c r="N27" i="13" s="1"/>
  <c r="H27" i="13"/>
  <c r="O26" i="13"/>
  <c r="M26" i="13"/>
  <c r="L26" i="13"/>
  <c r="N26" i="13" s="1"/>
  <c r="H26" i="13"/>
  <c r="L25" i="13"/>
  <c r="H25" i="13"/>
  <c r="O24" i="13"/>
  <c r="M24" i="13"/>
  <c r="L24" i="13"/>
  <c r="N24" i="13" s="1"/>
  <c r="H24" i="13"/>
  <c r="O23" i="13"/>
  <c r="M23" i="13"/>
  <c r="L23" i="13"/>
  <c r="N23" i="13" s="1"/>
  <c r="H23" i="13"/>
  <c r="O22" i="13"/>
  <c r="M22" i="13"/>
  <c r="L22" i="13"/>
  <c r="N22" i="13" s="1"/>
  <c r="H22" i="13"/>
  <c r="O21" i="13"/>
  <c r="M21" i="13"/>
  <c r="L21" i="13"/>
  <c r="N21" i="13" s="1"/>
  <c r="H21" i="13"/>
  <c r="O20" i="13"/>
  <c r="M20" i="13"/>
  <c r="L20" i="13"/>
  <c r="N20" i="13" s="1"/>
  <c r="H20" i="13"/>
  <c r="O19" i="13"/>
  <c r="M19" i="13"/>
  <c r="L19" i="13"/>
  <c r="N19" i="13" s="1"/>
  <c r="H19" i="13"/>
  <c r="O18" i="13"/>
  <c r="M18" i="13"/>
  <c r="L18" i="13"/>
  <c r="N18" i="13" s="1"/>
  <c r="H18" i="13"/>
  <c r="O17" i="13"/>
  <c r="M17" i="13"/>
  <c r="L17" i="13"/>
  <c r="N17" i="13" s="1"/>
  <c r="H17" i="13"/>
  <c r="O16" i="13"/>
  <c r="M16" i="13"/>
  <c r="L16" i="13"/>
  <c r="N16" i="13" s="1"/>
  <c r="H16" i="13"/>
  <c r="O15" i="13"/>
  <c r="M15" i="13"/>
  <c r="L15" i="13"/>
  <c r="N15" i="13" s="1"/>
  <c r="H15" i="13"/>
  <c r="O14" i="13"/>
  <c r="M14" i="13"/>
  <c r="L14" i="13"/>
  <c r="N14" i="13" s="1"/>
  <c r="H14" i="13"/>
  <c r="O13" i="13"/>
  <c r="M13" i="13"/>
  <c r="L13" i="13"/>
  <c r="N13" i="13" s="1"/>
  <c r="H13" i="13"/>
  <c r="O12" i="13"/>
  <c r="M12" i="13"/>
  <c r="L12" i="13"/>
  <c r="N12" i="13" s="1"/>
  <c r="H12" i="13"/>
  <c r="O11" i="13"/>
  <c r="M11" i="13"/>
  <c r="L11" i="13"/>
  <c r="N11" i="13" s="1"/>
  <c r="H11" i="13"/>
  <c r="O10" i="13"/>
  <c r="M10" i="13"/>
  <c r="L10" i="13"/>
  <c r="N10" i="13" s="1"/>
  <c r="H10" i="13"/>
  <c r="O9" i="13"/>
  <c r="M9" i="13"/>
  <c r="L9" i="13"/>
  <c r="N9" i="13" s="1"/>
  <c r="H9" i="13"/>
  <c r="O38" i="14" l="1"/>
  <c r="M38" i="14"/>
  <c r="L38" i="14"/>
  <c r="N38" i="14" s="1"/>
  <c r="L38" i="13"/>
  <c r="N38" i="13" s="1"/>
  <c r="H38" i="13"/>
  <c r="M38" i="13"/>
  <c r="O38" i="13"/>
</calcChain>
</file>

<file path=xl/sharedStrings.xml><?xml version="1.0" encoding="utf-8"?>
<sst xmlns="http://schemas.openxmlformats.org/spreadsheetml/2006/main" count="601" uniqueCount="71">
  <si>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</si>
  <si>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</si>
  <si>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</si>
  <si>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</si>
  <si>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</si>
  <si>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</si>
  <si>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</si>
  <si>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>หน่วยกิจการนักศึกษา</t>
  </si>
  <si>
    <t>วัสดุ statement</t>
  </si>
  <si>
    <t>หน่วยทะเบียนและประเมินผล</t>
  </si>
  <si>
    <t xml:space="preserve">หน่วยส่งเสริม&amp;พัฒนาการศึกษาตัวตนเอง </t>
  </si>
  <si>
    <t xml:space="preserve">สำนักงานคณบดี </t>
  </si>
  <si>
    <t>งานสื่อสารองค์กร</t>
  </si>
  <si>
    <t>หน่วยโสตทัศนศึกษา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</si>
  <si>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</si>
  <si>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</si>
  <si>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</si>
  <si>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</si>
  <si>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</si>
  <si>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</si>
  <si>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</si>
  <si>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</si>
  <si>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</si>
  <si>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>สาขาวิชาทันตกรรมป้องกันภาคสนาม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</si>
  <si>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</si>
  <si>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</si>
  <si>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</si>
  <si>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</si>
  <si>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</si>
  <si>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</si>
  <si>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</si>
  <si>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ปีงบประมาณ 2568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</si>
  <si>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</si>
  <si>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</si>
  <si>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</si>
  <si>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</si>
  <si>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</si>
  <si>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</si>
  <si>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</si>
  <si>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</si>
  <si>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</si>
  <si>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</si>
  <si>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</si>
  <si>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</si>
  <si>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</si>
  <si>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</si>
  <si>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</si>
  <si>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</si>
  <si>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</si>
  <si>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</si>
  <si>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</si>
  <si>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28 ก.พ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</si>
  <si>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มี.ค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</si>
  <si>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เม.ย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</si>
  <si>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พ.ค 68
</t>
    </r>
  </si>
  <si>
    <t xml:space="preserve">1. งบประมาณจัดสรรตั้งต้น จำนวนเงิน 37,964,000.00 บาท 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</si>
  <si>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</si>
  <si>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มิ.ย 68
</t>
    </r>
  </si>
  <si>
    <t>4. รากฟันเทียมโรงพยาบาลทันตกรรม ได้รับงบประมาณจัดสรรเพิ่มเติม ครั้งที่ 1 จำนวนเงิน 3,200,000.00 บาท รวมเป็นเงินได้รับทั้งสิ้น 10,000,000.00 บาท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</si>
  <si>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รวมเป็นเงินได้รับทั้งสิ้น 1,967,692.00 บาท </t>
  </si>
  <si>
    <t xml:space="preserve">3. งานอาคาร วิศวกรรมและซ่อมบำรุง ได้รับงบประมาณจัดสรรเพิ่มเติม ครั้งที่ 1 จำนวนเงิน 960,000.00 บาท  รวมเป็นเงินได้รับทั้งสิ้น 4,785,000.00 บาท </t>
  </si>
  <si>
    <t xml:space="preserve">1. งบประมาณได้รับจัดสรร จำนวนเงิน 37,964,000.00 บาท ได้รับงบประมาณจัดสรรเพิ่มเติม จำนวนเงิน 4,257,692.00 บาท  รวมเป็นเงินทั้งสิ้น 42,221,692.00 บาท 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</si>
  <si>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ก.ค  68
</t>
    </r>
  </si>
  <si>
    <t xml:space="preserve">1. งบประมาณได้รับจัดสรร จำนวนเงิน 37,964,000.00 บาท ได้รับงบประมาณจัดสรรเพิ่มเติม จำนวนเงิน 4,646,162.00 บาท  รวมเป็นเงินทั้งสิ้น 42,610,162.00 บาท 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</si>
  <si>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และได้รับเพิ่มเติมครั้งที่ 2 จำนวนเงิน 368,352.00 บาท รวมเป็นเงินได้รับทั้งสิ้น 2,336,044.00 บาท </t>
  </si>
  <si>
    <t>5. สาขาวิชาวิทยาการวินิจฉัยโรคช่องปาก ได้รับงบประมาณจัดสรรเพิ่มเติม ครั้งที่ 1 จำนวนเงิน 20,118.00 บาท รวมเป็นเงินได้รับทั้งสิ้น 292,118.00 บาท</t>
  </si>
  <si>
    <t xml:space="preserve">3. งานอาคาร วิศวกรรมและซ่อมบำรุง ได้รับงบประมาณจัดสรรเพิ่มเติม ครั้งที่ 1 จำนวนเงิน 960,000.00 บาท และได้รับเพิ่มเติม จำนวนเงิน 668,253.00 บาท รวมเป็นเงินได้รับทั้งสิ้น 5,453,253.00 บาท </t>
  </si>
  <si>
    <t xml:space="preserve">6. หน่วยคลังพัสดุ  ได้รับงบประมาณจัดสรรเพิ่มเติม ครั้งที่ 1 จำนวนเงิน 12,071.20 บาท รวมเป็นเงินได้รับทั้งสิ้น 777,071.20 บาท </t>
  </si>
  <si>
    <t xml:space="preserve">1. งบประมาณได้รับจัดสรร จำนวนเงิน 37,964,000.00 บาท ได้รับงบประมาณจัดสรรเพิ่มเติม จำนวนเงิน 5,376,486.20 บาท  รวมเป็นเงินทั้งสิ้น 43,340,486.20 บาท </t>
  </si>
  <si>
    <t xml:space="preserve">7. งานนวัตกรรมดิจิทัลและศูนย์ข้อมูลสารสนเทศ ได้รับงบประมาณจัดสรรเพิ่มเติม ครั้งที่ 1 จำนวนเงิน 50,000.00 บาท รวมเป็นเงินได้รับทั้งสิ้น 336,400.00 บาท 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</si>
  <si>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ก.ย 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</si>
</sst>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43" fontId="3" fillId="4" borderId="0" xfId="0" applyNumberFormat="1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C86377C1-4BE6-4AA2-8A38-D96156E65EBA}"/>
            </a:ext>
          </a:extLst>
        </xdr:cNvPr>
        <xdr:cNvSpPr/>
      </xdr:nvSpPr>
      <xdr:spPr>
        <a:xfrm>
          <a:off x="4917016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B60A8DB3-3D83-470D-B3C6-FE418583FBDB}"/>
            </a:ext>
          </a:extLst>
        </xdr:cNvPr>
        <xdr:cNvSpPr/>
      </xdr:nvSpPr>
      <xdr:spPr>
        <a:xfrm>
          <a:off x="734290" y="92364"/>
          <a:ext cx="1971271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D0F563ED-54C8-4CBB-986F-DA800716E642}"/>
            </a:ext>
          </a:extLst>
        </xdr:cNvPr>
        <xdr:cNvSpPr/>
      </xdr:nvSpPr>
      <xdr:spPr>
        <a:xfrm>
          <a:off x="6507691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5F179D44-EAD4-4AB5-A5BD-8A85F584590D}"/>
            </a:ext>
          </a:extLst>
        </xdr:cNvPr>
        <xdr:cNvSpPr/>
      </xdr:nvSpPr>
      <xdr:spPr>
        <a:xfrm flipV="1">
          <a:off x="8145991" y="1587817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B4090BBD-CB3F-42D6-A927-F1D45505F958}"/>
            </a:ext>
          </a:extLst>
        </xdr:cNvPr>
        <xdr:cNvSpPr/>
      </xdr:nvSpPr>
      <xdr:spPr>
        <a:xfrm flipV="1">
          <a:off x="13167782" y="1591362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4B7AEC74-FF5C-49F8-A982-A4C28D65EF24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E292515-FD48-4E31-AD0B-844BC8FE7562}"/>
            </a:ext>
          </a:extLst>
        </xdr:cNvPr>
        <xdr:cNvSpPr/>
      </xdr:nvSpPr>
      <xdr:spPr>
        <a:xfrm>
          <a:off x="734290" y="92364"/>
          <a:ext cx="1758292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กรกฎาคม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C207605-6C78-409A-8F7F-143DBDF294E0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9D142D3C-3152-429D-BFCB-9D6A7CA49320}"/>
            </a:ext>
          </a:extLst>
        </xdr:cNvPr>
        <xdr:cNvSpPr/>
      </xdr:nvSpPr>
      <xdr:spPr>
        <a:xfrm flipV="1">
          <a:off x="4532206" y="1308925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02F7CF-D78E-4933-ADBF-94C473C6B767}"/>
            </a:ext>
          </a:extLst>
        </xdr:cNvPr>
        <xdr:cNvSpPr/>
      </xdr:nvSpPr>
      <xdr:spPr>
        <a:xfrm flipV="1">
          <a:off x="9995957" y="1312470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กันยายน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54430</xdr:colOff>
      <xdr:row>37</xdr:row>
      <xdr:rowOff>176894</xdr:rowOff>
    </xdr:from>
    <xdr:to>
      <xdr:col>10</xdr:col>
      <xdr:colOff>258536</xdr:colOff>
      <xdr:row>37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5416894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ABB0E6B8-01DE-44F9-9C35-DEB20B97CFCC}"/>
            </a:ext>
          </a:extLst>
        </xdr:cNvPr>
        <xdr:cNvSpPr/>
      </xdr:nvSpPr>
      <xdr:spPr>
        <a:xfrm>
          <a:off x="4191000" y="15500350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5435AE79-2BD1-4250-8713-37CB6BE860D8}"/>
            </a:ext>
          </a:extLst>
        </xdr:cNvPr>
        <xdr:cNvSpPr/>
      </xdr:nvSpPr>
      <xdr:spPr>
        <a:xfrm>
          <a:off x="734290" y="92364"/>
          <a:ext cx="158550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พฤศจิกายน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87EC1ED3-8353-4682-BD8C-DE53D03A2D2B}"/>
            </a:ext>
          </a:extLst>
        </xdr:cNvPr>
        <xdr:cNvSpPr/>
      </xdr:nvSpPr>
      <xdr:spPr>
        <a:xfrm>
          <a:off x="4191000" y="15500350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31079086-C50B-4367-8699-675700680102}"/>
            </a:ext>
          </a:extLst>
        </xdr:cNvPr>
        <xdr:cNvSpPr/>
      </xdr:nvSpPr>
      <xdr:spPr>
        <a:xfrm flipV="1">
          <a:off x="4288366" y="15487649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960BFAA9-38A9-47B9-B2F9-28416F5DB8A2}"/>
            </a:ext>
          </a:extLst>
        </xdr:cNvPr>
        <xdr:cNvSpPr/>
      </xdr:nvSpPr>
      <xdr:spPr>
        <a:xfrm flipV="1">
          <a:off x="9310157" y="15523103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63AF2F0F-DF74-47EB-9C64-E3B0497091DC}"/>
            </a:ext>
          </a:extLst>
        </xdr:cNvPr>
        <xdr:cNvSpPr/>
      </xdr:nvSpPr>
      <xdr:spPr>
        <a:xfrm>
          <a:off x="4917016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F0EA2C24-526F-4995-9D90-BAFE02D02D5D}"/>
            </a:ext>
          </a:extLst>
        </xdr:cNvPr>
        <xdr:cNvSpPr/>
      </xdr:nvSpPr>
      <xdr:spPr>
        <a:xfrm>
          <a:off x="734290" y="92364"/>
          <a:ext cx="1971271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ไตรมาสที่ 1)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D027CD46-D828-4850-881F-AAD06A6E19AB}"/>
            </a:ext>
          </a:extLst>
        </xdr:cNvPr>
        <xdr:cNvSpPr/>
      </xdr:nvSpPr>
      <xdr:spPr>
        <a:xfrm>
          <a:off x="6507691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7829ABA0-6467-4BC6-85EF-667CFAD8FFC1}"/>
            </a:ext>
          </a:extLst>
        </xdr:cNvPr>
        <xdr:cNvSpPr/>
      </xdr:nvSpPr>
      <xdr:spPr>
        <a:xfrm flipV="1">
          <a:off x="8145991" y="1587817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4329025-B173-4593-8715-B5BD0B2CD6E6}"/>
            </a:ext>
          </a:extLst>
        </xdr:cNvPr>
        <xdr:cNvSpPr/>
      </xdr:nvSpPr>
      <xdr:spPr>
        <a:xfrm flipV="1">
          <a:off x="13167782" y="1591362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A078C6DA-573B-4D21-B33E-ED7162F20C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4A5A13FF-C371-4713-81EE-D80CE1D818BB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มกราคม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ED4483F-3730-49F4-8797-62B529D0FDD6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1B35F42F-2230-4A67-9D94-D68D9F77F2B0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E7EEB18-3DC2-4F39-8DDC-9E9957E331D1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124413C1-0CF8-4751-9F60-233E04406FE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DCBDAC62-F4DC-4683-A954-5052391C2459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28 กุมภาพันธ์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5EBA4715-983E-4A51-BA3F-112E48F2D43D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65517F6D-543A-4C79-B44F-26AA980356A9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E723F8FA-EBBB-47AD-99B7-E0EF65E9510D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9FC6F96F-FEB0-4D14-9ACA-3F2DAC49C23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1AF0423E-6A99-42C7-ABB1-47F58C5E5513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มีนาคม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F74F8448-82E9-45CB-86F6-0FF85CC72D51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ADD2D93-E7D6-4057-BF06-4BEBD14ED91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FF082773-290E-4385-85FB-8D0F3B9557A3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7D61F02-AE3F-406A-8701-7BF7818FD606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5EC98D68-3CE1-4076-A703-DF2692688FE3}"/>
            </a:ext>
          </a:extLst>
        </xdr:cNvPr>
        <xdr:cNvSpPr/>
      </xdr:nvSpPr>
      <xdr:spPr>
        <a:xfrm>
          <a:off x="734290" y="92364"/>
          <a:ext cx="1758292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เมษายน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B9A3F22-A5ED-4866-A0C6-C3399EDF3E65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62E87734-FCF6-4BA5-8D40-754021705742}"/>
            </a:ext>
          </a:extLst>
        </xdr:cNvPr>
        <xdr:cNvSpPr/>
      </xdr:nvSpPr>
      <xdr:spPr>
        <a:xfrm flipV="1">
          <a:off x="4532206" y="1308925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9D741924-FC58-4A0A-9A0E-DD91C31184DD}"/>
            </a:ext>
          </a:extLst>
        </xdr:cNvPr>
        <xdr:cNvSpPr/>
      </xdr:nvSpPr>
      <xdr:spPr>
        <a:xfrm flipV="1">
          <a:off x="9995957" y="1312470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D037C7DF-9EF9-4D6D-AFE3-26CAE80C0EC9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6CA9AB43-B197-43AF-A451-77AF6B571EB5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พฤษภาคม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4554C496-5C66-456F-BB3D-2B74D295101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C604509-9D61-4295-B9E9-F62B12CE1D36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764A2EEF-A7BF-4D5E-80C0-C3E25BBEB8BC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CAEDE7C2-56FA-4C18-940A-5F003CE889DB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313E7DF1-086F-466C-9839-87EC03CA7E24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มิถุนายน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7E2D8DE8-8A75-454F-806F-EE3449F8C88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8325DF28-0264-464B-A4DB-B67B10F0FCB4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20227653-0562-4B7D-B808-621258BD736F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D13E-28C1-48DA-9A85-E8ACF27755EF}">
  <dimension ref="A1:R59"/>
  <sheetViews>
    <sheetView zoomScale="66" zoomScaleNormal="66" workbookViewId="0">
      <pane ySplit="8" topLeftCell="A30" activePane="bottomLeft" state="frozen"/>
      <selection activeCell="S29" sqref="A1:XFD1048576"/>
      <selection pane="bottomLeft" activeCell="S29" sqref="A1:XFD1048576"/>
    </sheetView>
  </sheetViews>
  <sheetFormatPr defaultColWidth="8.85546875" defaultRowHeight="21" outlineLevelCol="1"/>
  <cols>
    <col min="1" max="1" width="62.85546875" style="20" customWidth="1"/>
    <col min="2" max="4" width="24.42578125" style="2" hidden="1" customWidth="1" outlineLevel="1"/>
    <col min="5" max="5" width="26.85546875" style="2" customWidth="1" collapsed="1"/>
    <col min="6" max="6" width="26.140625" style="2" customWidth="1"/>
    <col min="7" max="7" width="23.5703125" style="2" customWidth="1"/>
    <col min="8" max="8" width="24.28515625" style="2" bestFit="1" customWidth="1"/>
    <col min="9" max="9" width="23.42578125" style="4" customWidth="1"/>
    <col min="10" max="10" width="24.28515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5" t="s">
        <v>1</v>
      </c>
      <c r="C7" s="5" t="s">
        <v>2</v>
      </c>
      <c r="D7" s="5" t="s">
        <v>3</v>
      </c>
      <c r="E7" s="5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5" t="s">
        <v>20</v>
      </c>
      <c r="C8" s="5" t="s">
        <v>20</v>
      </c>
      <c r="D8" s="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2180569.75</v>
      </c>
      <c r="K9" s="11">
        <v>51395</v>
      </c>
      <c r="L9" s="13">
        <f>+I9-J9-K9</f>
        <v>20868535.25</v>
      </c>
      <c r="M9" s="14">
        <f>+K9*100/I9</f>
        <v>0.22248436181035042</v>
      </c>
      <c r="N9" s="14">
        <f>+L9*100/I9</f>
        <v>90.338024068743096</v>
      </c>
      <c r="O9" s="14">
        <f>+J9*100/I9</f>
        <v>9.4394915694465489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1872198.44</v>
      </c>
      <c r="K10" s="11">
        <v>30260</v>
      </c>
      <c r="L10" s="13">
        <f>+I10-J10-K10</f>
        <v>4897541.5600000005</v>
      </c>
      <c r="M10" s="14">
        <f>+K10*100/I10</f>
        <v>0.44500000000000001</v>
      </c>
      <c r="N10" s="14">
        <f>+L10*100/I10</f>
        <v>72.022670000000005</v>
      </c>
      <c r="O10" s="14">
        <f t="shared" ref="O10:O37" si="1">+J10*100/I10</f>
        <v>27.532330000000002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448310.26999999996</v>
      </c>
      <c r="K11" s="11">
        <v>281043.20000000001</v>
      </c>
      <c r="L11" s="13">
        <f t="shared" ref="L11:L36" si="2">+I11-J11-K11</f>
        <v>3095646.53</v>
      </c>
      <c r="M11" s="14">
        <f>+K11*100/I11</f>
        <v>7.3475346405228761</v>
      </c>
      <c r="N11" s="14">
        <f>+L11*100/I11</f>
        <v>80.931935424836595</v>
      </c>
      <c r="O11" s="14">
        <f t="shared" si="1"/>
        <v>11.720529934640521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9972.4</v>
      </c>
      <c r="K12" s="11">
        <v>1970.35</v>
      </c>
      <c r="L12" s="13">
        <f t="shared" si="2"/>
        <v>217557.25</v>
      </c>
      <c r="M12" s="14">
        <f>+K12*100/I12</f>
        <v>0.85854030501089329</v>
      </c>
      <c r="N12" s="14">
        <f>+L12*100/I12</f>
        <v>94.79618736383442</v>
      </c>
      <c r="O12" s="14">
        <f t="shared" si="1"/>
        <v>4.3452723311546837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1628</v>
      </c>
      <c r="K15" s="11">
        <v>8420</v>
      </c>
      <c r="L15" s="13">
        <f t="shared" si="2"/>
        <v>32452</v>
      </c>
      <c r="M15" s="14">
        <f>+K15*100/I15</f>
        <v>19.811764705882354</v>
      </c>
      <c r="N15" s="14">
        <f>+L15*100/I15</f>
        <v>76.357647058823531</v>
      </c>
      <c r="O15" s="14">
        <f t="shared" si="1"/>
        <v>3.8305882352941176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0</v>
      </c>
      <c r="L17" s="13">
        <f t="shared" si="2"/>
        <v>272000</v>
      </c>
      <c r="M17" s="14">
        <f>+K17*100/I17</f>
        <v>0</v>
      </c>
      <c r="N17" s="14">
        <f>+L17*100/I17</f>
        <v>100</v>
      </c>
      <c r="O17" s="14">
        <f t="shared" si="1"/>
        <v>0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244021</v>
      </c>
      <c r="K20" s="11">
        <v>5500</v>
      </c>
      <c r="L20" s="13">
        <f t="shared" si="2"/>
        <v>1620479</v>
      </c>
      <c r="M20" s="14">
        <f>+K20*100/I20</f>
        <v>0.29411764705882354</v>
      </c>
      <c r="N20" s="14">
        <f>+L20*100/I20</f>
        <v>86.65663101604278</v>
      </c>
      <c r="O20" s="14">
        <f t="shared" si="1"/>
        <v>13.049251336898395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120</v>
      </c>
      <c r="K24" s="11">
        <v>0</v>
      </c>
      <c r="L24" s="13">
        <f t="shared" si="2"/>
        <v>161380</v>
      </c>
      <c r="M24" s="14">
        <f>+K24*100/I24</f>
        <v>0</v>
      </c>
      <c r="N24" s="14">
        <f>+L24*100/I24</f>
        <v>99.925696594427251</v>
      </c>
      <c r="O24" s="14">
        <f t="shared" si="1"/>
        <v>7.4303405572755415E-2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1200</v>
      </c>
      <c r="K26" s="11">
        <v>0</v>
      </c>
      <c r="L26" s="13">
        <f t="shared" si="2"/>
        <v>32800</v>
      </c>
      <c r="M26" s="14">
        <f>+K26*100/I26</f>
        <v>0</v>
      </c>
      <c r="N26" s="14">
        <f>+L26*100/I26</f>
        <v>96.470588235294116</v>
      </c>
      <c r="O26" s="14">
        <f t="shared" si="1"/>
        <v>3.5294117647058822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3402.6</v>
      </c>
      <c r="K27" s="11">
        <v>0</v>
      </c>
      <c r="L27" s="13">
        <f t="shared" si="2"/>
        <v>73097.399999999994</v>
      </c>
      <c r="M27" s="14">
        <f>+K27*100/I27</f>
        <v>0</v>
      </c>
      <c r="N27" s="14">
        <f>+L27*100/I27</f>
        <v>95.552156862745079</v>
      </c>
      <c r="O27" s="14">
        <f t="shared" si="1"/>
        <v>4.4478431372549023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50352.7</v>
      </c>
      <c r="K28" s="11">
        <v>0</v>
      </c>
      <c r="L28" s="13">
        <f t="shared" si="2"/>
        <v>60147.3</v>
      </c>
      <c r="M28" s="14">
        <f>+K28*100/I28</f>
        <v>0</v>
      </c>
      <c r="N28" s="14">
        <f>+L28*100/I28</f>
        <v>54.431945701357463</v>
      </c>
      <c r="O28" s="14">
        <f t="shared" si="1"/>
        <v>45.568054298642537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0</v>
      </c>
      <c r="L29" s="13">
        <f t="shared" si="2"/>
        <v>59700</v>
      </c>
      <c r="M29" s="14">
        <f t="shared" si="4"/>
        <v>0</v>
      </c>
      <c r="N29" s="14">
        <f>+L29*100/I29</f>
        <v>100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648</v>
      </c>
      <c r="L30" s="13">
        <f t="shared" si="2"/>
        <v>237352</v>
      </c>
      <c r="M30" s="14">
        <f>+K30*100/I30</f>
        <v>0.27226890756302519</v>
      </c>
      <c r="N30" s="14">
        <f>+L30*100/I30</f>
        <v>99.727731092436969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0</v>
      </c>
      <c r="L33" s="13">
        <f t="shared" si="2"/>
        <v>4700</v>
      </c>
      <c r="M33" s="14">
        <f t="shared" si="4"/>
        <v>0</v>
      </c>
      <c r="N33" s="14">
        <f>+L33*100/I33</f>
        <v>100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315750</v>
      </c>
      <c r="K35" s="11">
        <v>13000</v>
      </c>
      <c r="L35" s="13">
        <f>+I35-J35-K35</f>
        <v>436250</v>
      </c>
      <c r="M35" s="14">
        <f t="shared" si="4"/>
        <v>1.6993464052287581</v>
      </c>
      <c r="N35" s="14">
        <f>+L35*100/I35</f>
        <v>57.026143790849673</v>
      </c>
      <c r="O35" s="14">
        <f t="shared" si="1"/>
        <v>41.274509803921568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20693</v>
      </c>
      <c r="K37" s="12">
        <v>16685</v>
      </c>
      <c r="L37" s="13">
        <f>+I37-K37-J37</f>
        <v>132622</v>
      </c>
      <c r="M37" s="14">
        <f t="shared" si="4"/>
        <v>9.8147058823529409</v>
      </c>
      <c r="N37" s="14">
        <f>+L37*100/I37</f>
        <v>78.012941176470591</v>
      </c>
      <c r="O37" s="14">
        <f t="shared" si="1"/>
        <v>12.17235294117647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5148218.16</v>
      </c>
      <c r="K38" s="17">
        <f>SUM(K9:K37)</f>
        <v>408921.55</v>
      </c>
      <c r="L38" s="17">
        <f>+I38-J38-K38</f>
        <v>32406860.289999999</v>
      </c>
      <c r="M38" s="18">
        <f t="shared" si="4"/>
        <v>1.0771297808450111</v>
      </c>
      <c r="N38" s="18">
        <f>+L38*100/I38</f>
        <v>85.362080629016958</v>
      </c>
      <c r="O38" s="18">
        <f>+J38*100/I38</f>
        <v>13.560789590138025</v>
      </c>
    </row>
    <row r="39" spans="1:15" ht="42" customHeight="1">
      <c r="A39" s="33" t="s">
        <v>47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C42" s="3"/>
      <c r="D42" s="15"/>
      <c r="E42" s="15"/>
      <c r="F42" s="15"/>
      <c r="I42" s="2"/>
      <c r="J42" s="2"/>
      <c r="K42" s="2"/>
      <c r="L42" s="2"/>
    </row>
    <row r="43" spans="1:15">
      <c r="A43" s="1"/>
      <c r="I43" s="2"/>
      <c r="J43" s="2"/>
      <c r="K43" s="2"/>
      <c r="L43" s="2"/>
    </row>
    <row r="44" spans="1:15">
      <c r="A44" s="1"/>
      <c r="B44" s="4"/>
      <c r="I44" s="2"/>
      <c r="J44" s="2"/>
      <c r="K44" s="2"/>
      <c r="L44" s="2"/>
    </row>
    <row r="45" spans="1:15">
      <c r="A45" s="1"/>
      <c r="I45" s="2"/>
      <c r="J45" s="2"/>
      <c r="K45" s="2"/>
      <c r="L45" s="2"/>
    </row>
    <row r="46" spans="1:15">
      <c r="A46" s="1"/>
      <c r="I46" s="2"/>
      <c r="J46" s="2"/>
      <c r="K46" s="2"/>
      <c r="L46" s="2"/>
    </row>
    <row r="47" spans="1:15">
      <c r="A47" s="1"/>
      <c r="C47" s="4"/>
      <c r="D47" s="4"/>
      <c r="I47" s="2"/>
      <c r="J47" s="2"/>
      <c r="K47" s="2"/>
      <c r="L47" s="2"/>
    </row>
    <row r="48" spans="1:15">
      <c r="A48" s="1"/>
      <c r="I48" s="2"/>
      <c r="J48" s="2"/>
      <c r="K48" s="2"/>
      <c r="L48" s="2"/>
    </row>
    <row r="49" spans="1:12">
      <c r="A49" s="1"/>
      <c r="D49" s="15"/>
      <c r="I49" s="2"/>
      <c r="J49" s="2"/>
      <c r="K49" s="2"/>
      <c r="L49" s="2"/>
    </row>
    <row r="50" spans="1:12">
      <c r="A50" s="1"/>
      <c r="I50" s="2"/>
      <c r="J50" s="2"/>
      <c r="K50" s="2"/>
      <c r="L50" s="2"/>
    </row>
    <row r="51" spans="1:12">
      <c r="A51" s="1"/>
      <c r="I51" s="2"/>
      <c r="J51" s="2"/>
      <c r="K51" s="2"/>
      <c r="L51" s="2"/>
    </row>
    <row r="52" spans="1:12">
      <c r="A52" s="1"/>
      <c r="I52" s="2"/>
      <c r="J52" s="2"/>
      <c r="K52" s="2"/>
      <c r="L52" s="2"/>
    </row>
    <row r="53" spans="1:12">
      <c r="A53" s="1"/>
      <c r="I53" s="2"/>
      <c r="J53" s="2"/>
      <c r="K53" s="2"/>
      <c r="L53" s="2"/>
    </row>
    <row r="54" spans="1:12">
      <c r="A54" s="1"/>
      <c r="I54" s="2"/>
      <c r="J54" s="2"/>
      <c r="K54" s="2"/>
      <c r="L54" s="2"/>
    </row>
    <row r="55" spans="1:12">
      <c r="A55" s="1"/>
      <c r="I55" s="2"/>
      <c r="J55" s="2"/>
      <c r="K55" s="2"/>
      <c r="L55" s="2"/>
    </row>
    <row r="56" spans="1:12">
      <c r="A56" s="1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7E33-4F85-409A-9F74-D414D3D41297}">
  <dimension ref="A1:R59"/>
  <sheetViews>
    <sheetView zoomScale="69" zoomScaleNormal="69" workbookViewId="0">
      <pane ySplit="8" topLeftCell="A30" activePane="bottomLeft" state="frozen"/>
      <selection pane="bottomLeft" activeCell="A47" sqref="A47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9" t="s">
        <v>1</v>
      </c>
      <c r="C7" s="29" t="s">
        <v>2</v>
      </c>
      <c r="D7" s="29" t="s">
        <v>3</v>
      </c>
      <c r="E7" s="29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9" t="s">
        <v>20</v>
      </c>
      <c r="C8" s="29" t="s">
        <v>20</v>
      </c>
      <c r="D8" s="29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3995055.9999999995</v>
      </c>
      <c r="K9" s="11">
        <v>16765364.220000001</v>
      </c>
      <c r="L9" s="13">
        <f>+I9-J9-K9</f>
        <v>2340079.7799999993</v>
      </c>
      <c r="M9" s="14">
        <f>+K9*100/I9</f>
        <v>72.575763381744977</v>
      </c>
      <c r="N9" s="14">
        <f>+L9*100/I9</f>
        <v>10.12999623384775</v>
      </c>
      <c r="O9" s="14">
        <f>+J9*100/I9</f>
        <v>17.29424038440726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f>6800000+3200000</f>
        <v>10000000</v>
      </c>
      <c r="J10" s="11">
        <v>498330.79</v>
      </c>
      <c r="K10" s="11">
        <v>7444077.919999999</v>
      </c>
      <c r="L10" s="13">
        <f>+I10-J10-K10</f>
        <v>2057591.2900000019</v>
      </c>
      <c r="M10" s="14">
        <f>+K10*100/I10</f>
        <v>74.440779199999994</v>
      </c>
      <c r="N10" s="14">
        <f>+L10*100/I10</f>
        <v>20.575912900000016</v>
      </c>
      <c r="O10" s="14">
        <f t="shared" ref="O10:O37" si="1">+J10*100/I10</f>
        <v>4.9833078999999998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f>3825000+960000</f>
        <v>4785000</v>
      </c>
      <c r="J11" s="11">
        <v>843888.07000000007</v>
      </c>
      <c r="K11" s="11">
        <v>3781392.8999999994</v>
      </c>
      <c r="L11" s="13">
        <f t="shared" ref="L11:L36" si="2">+I11-J11-K11</f>
        <v>159719.03000000026</v>
      </c>
      <c r="M11" s="14">
        <f>+K11*100/I11</f>
        <v>79.02597492163008</v>
      </c>
      <c r="N11" s="14">
        <f>+L11*100/I11</f>
        <v>3.3379107628004232</v>
      </c>
      <c r="O11" s="14">
        <f t="shared" si="1"/>
        <v>17.63611431556949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136309.00000000003</v>
      </c>
      <c r="K12" s="11">
        <v>90929.5</v>
      </c>
      <c r="L12" s="13">
        <f t="shared" si="2"/>
        <v>2261.4999999999709</v>
      </c>
      <c r="M12" s="14">
        <f>+K12*100/I12</f>
        <v>39.620697167755992</v>
      </c>
      <c r="N12" s="14">
        <f>+L12*100/I12</f>
        <v>0.98540305010891982</v>
      </c>
      <c r="O12" s="14">
        <f t="shared" si="1"/>
        <v>59.393899782135094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1990</v>
      </c>
      <c r="K15" s="11">
        <v>10848</v>
      </c>
      <c r="L15" s="13">
        <f t="shared" si="2"/>
        <v>29662</v>
      </c>
      <c r="M15" s="14">
        <f>+K15*100/I15</f>
        <v>25.52470588235294</v>
      </c>
      <c r="N15" s="14">
        <f>+L15*100/I15</f>
        <v>69.792941176470592</v>
      </c>
      <c r="O15" s="14">
        <f t="shared" si="1"/>
        <v>4.6823529411764708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f>272000+20118</f>
        <v>292118</v>
      </c>
      <c r="J17" s="11">
        <v>37856.6</v>
      </c>
      <c r="K17" s="11">
        <v>233370.19</v>
      </c>
      <c r="L17" s="13">
        <f t="shared" si="2"/>
        <v>20891.209999999992</v>
      </c>
      <c r="M17" s="14">
        <f>+K17*100/I17</f>
        <v>79.889014028577492</v>
      </c>
      <c r="N17" s="14">
        <f>+L17*100/I17</f>
        <v>7.1516339287548147</v>
      </c>
      <c r="O17" s="14">
        <f t="shared" si="1"/>
        <v>12.959352042667689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1870000+97692+368352</f>
        <v>2336044</v>
      </c>
      <c r="J20" s="11">
        <v>449760.2</v>
      </c>
      <c r="K20" s="11">
        <v>1793133.3</v>
      </c>
      <c r="L20" s="13">
        <f t="shared" si="2"/>
        <v>93150.5</v>
      </c>
      <c r="M20" s="14">
        <f>+K20*100/I20</f>
        <v>76.75939751134824</v>
      </c>
      <c r="N20" s="14">
        <f>+L20*100/I20</f>
        <v>3.9875319129262978</v>
      </c>
      <c r="O20" s="14">
        <f t="shared" si="1"/>
        <v>19.253070575725456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40</v>
      </c>
      <c r="K24" s="11">
        <v>98831.75</v>
      </c>
      <c r="L24" s="13">
        <f t="shared" si="2"/>
        <v>62628.25</v>
      </c>
      <c r="M24" s="14">
        <f>+K24*100/I24</f>
        <v>61.19613003095975</v>
      </c>
      <c r="N24" s="14">
        <f>+L24*100/I24</f>
        <v>38.779102167182664</v>
      </c>
      <c r="O24" s="14">
        <f t="shared" si="1"/>
        <v>2.4767801857585141E-2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15858</v>
      </c>
      <c r="L26" s="13">
        <f t="shared" si="2"/>
        <v>18142</v>
      </c>
      <c r="M26" s="14">
        <f>+K26*100/I26</f>
        <v>46.641176470588235</v>
      </c>
      <c r="N26" s="14">
        <f>+L26*100/I26</f>
        <v>53.358823529411765</v>
      </c>
      <c r="O26" s="14">
        <f t="shared" si="1"/>
        <v>0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111968.7</v>
      </c>
      <c r="J28" s="11">
        <v>0</v>
      </c>
      <c r="K28" s="11">
        <v>111968.7</v>
      </c>
      <c r="L28" s="13">
        <f t="shared" si="2"/>
        <v>0</v>
      </c>
      <c r="M28" s="14">
        <f>+K28*100/I28</f>
        <v>100</v>
      </c>
      <c r="N28" s="14">
        <f>+L28*100/I28</f>
        <v>0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31243</v>
      </c>
      <c r="J29" s="11">
        <v>0</v>
      </c>
      <c r="K29" s="11">
        <v>31243</v>
      </c>
      <c r="L29" s="13">
        <f t="shared" si="2"/>
        <v>0</v>
      </c>
      <c r="M29" s="14">
        <f t="shared" si="4"/>
        <v>100</v>
      </c>
      <c r="N29" s="14">
        <f>+L29*100/I29</f>
        <v>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26395</v>
      </c>
      <c r="K30" s="11">
        <v>74882</v>
      </c>
      <c r="L30" s="13">
        <f t="shared" si="2"/>
        <v>136723</v>
      </c>
      <c r="M30" s="14">
        <f>+K30*100/I30</f>
        <v>31.463025210084034</v>
      </c>
      <c r="N30" s="14">
        <f>+L30*100/I30</f>
        <v>57.446638655462188</v>
      </c>
      <c r="O30" s="14">
        <f t="shared" si="1"/>
        <v>11.090336134453782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3520</v>
      </c>
      <c r="K32" s="11">
        <v>0</v>
      </c>
      <c r="L32" s="13">
        <f t="shared" si="2"/>
        <v>1580</v>
      </c>
      <c r="M32" s="14">
        <f t="shared" si="4"/>
        <v>0</v>
      </c>
      <c r="N32" s="14">
        <f t="shared" si="3"/>
        <v>30.980392156862745</v>
      </c>
      <c r="O32" s="14">
        <f t="shared" si="1"/>
        <v>69.019607843137251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3074.6</v>
      </c>
      <c r="L33" s="13">
        <f t="shared" si="2"/>
        <v>1625.4</v>
      </c>
      <c r="M33" s="14">
        <f t="shared" si="4"/>
        <v>65.417021276595747</v>
      </c>
      <c r="N33" s="14">
        <f>+L33*100/I33</f>
        <v>34.582978723404253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6480</v>
      </c>
      <c r="L34" s="13">
        <f t="shared" si="2"/>
        <v>320</v>
      </c>
      <c r="M34" s="14">
        <f t="shared" si="4"/>
        <v>95.294117647058826</v>
      </c>
      <c r="N34" s="14">
        <f t="shared" si="3"/>
        <v>4.7058823529411766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106399.5</v>
      </c>
      <c r="K35" s="11">
        <v>612867.19999999995</v>
      </c>
      <c r="L35" s="13">
        <f>+I35-J35-K35</f>
        <v>45733.300000000047</v>
      </c>
      <c r="M35" s="14">
        <f t="shared" si="4"/>
        <v>80.113359477124177</v>
      </c>
      <c r="N35" s="14">
        <f>+L35*100/I35</f>
        <v>5.9782091503268031</v>
      </c>
      <c r="O35" s="14">
        <f t="shared" si="1"/>
        <v>13.908431372549019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143188.29999999999</v>
      </c>
      <c r="J36" s="11">
        <v>0</v>
      </c>
      <c r="K36" s="11">
        <v>133413.76999999999</v>
      </c>
      <c r="L36" s="12">
        <f t="shared" si="2"/>
        <v>9774.5299999999988</v>
      </c>
      <c r="M36" s="14">
        <f t="shared" si="4"/>
        <v>93.173653154622258</v>
      </c>
      <c r="N36" s="14">
        <f t="shared" si="3"/>
        <v>6.8263468453777296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16729</v>
      </c>
      <c r="K37" s="12">
        <v>143978</v>
      </c>
      <c r="L37" s="13">
        <f>+I37-K37-J37</f>
        <v>9293</v>
      </c>
      <c r="M37" s="14">
        <f t="shared" si="4"/>
        <v>84.692941176470583</v>
      </c>
      <c r="N37" s="14">
        <f>+L37*100/I37</f>
        <v>5.4664705882352944</v>
      </c>
      <c r="O37" s="14">
        <f t="shared" si="1"/>
        <v>9.840588235294117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42610162</v>
      </c>
      <c r="J38" s="17">
        <f>SUM(J9:J37)</f>
        <v>6116274.1599999992</v>
      </c>
      <c r="K38" s="17">
        <f>SUM(K9:K37)</f>
        <v>31383149.650000002</v>
      </c>
      <c r="L38" s="17">
        <f>+I38-J38-K38</f>
        <v>5110738.1900000013</v>
      </c>
      <c r="M38" s="18">
        <f t="shared" si="4"/>
        <v>73.651796137268846</v>
      </c>
      <c r="N38" s="18">
        <f>+L38*100/I38</f>
        <v>11.994176858562522</v>
      </c>
      <c r="O38" s="18">
        <f>+J38*100/I38</f>
        <v>14.354027004168627</v>
      </c>
    </row>
    <row r="39" spans="1:15" ht="42" customHeight="1">
      <c r="A39" s="33" t="s">
        <v>62</v>
      </c>
      <c r="B39" s="33"/>
      <c r="H39" s="15"/>
      <c r="M39" s="3"/>
      <c r="N39" s="3"/>
    </row>
    <row r="40" spans="1:15" ht="28.5" customHeight="1">
      <c r="A40" s="42" t="s">
        <v>63</v>
      </c>
      <c r="B40" s="42"/>
      <c r="C40" s="42"/>
      <c r="D40" s="42"/>
      <c r="E40" s="42"/>
      <c r="F40" s="42"/>
      <c r="G40" s="42"/>
      <c r="H40" s="42"/>
      <c r="N40" s="15"/>
    </row>
    <row r="41" spans="1:15" ht="29.45" customHeight="1">
      <c r="A41" s="42" t="s">
        <v>64</v>
      </c>
      <c r="B41" s="42"/>
      <c r="C41" s="42"/>
      <c r="D41" s="42"/>
      <c r="E41" s="42"/>
      <c r="F41" s="42"/>
      <c r="G41" s="42"/>
      <c r="H41" s="42"/>
      <c r="I41" s="42"/>
      <c r="J41" s="42"/>
      <c r="K41" s="2"/>
      <c r="L41" s="3"/>
    </row>
    <row r="42" spans="1:15" ht="30" customHeight="1">
      <c r="A42" s="42" t="s">
        <v>60</v>
      </c>
      <c r="B42" s="42"/>
      <c r="C42" s="42"/>
      <c r="D42" s="42"/>
      <c r="E42" s="42"/>
      <c r="F42" s="42"/>
      <c r="G42" s="42"/>
      <c r="I42" s="2"/>
      <c r="K42" s="15"/>
      <c r="L42" s="15"/>
      <c r="M42" s="15"/>
    </row>
    <row r="43" spans="1:15" ht="23.25">
      <c r="A43" s="42" t="s">
        <v>58</v>
      </c>
      <c r="B43" s="42"/>
      <c r="C43" s="42"/>
      <c r="D43" s="42"/>
      <c r="E43" s="42"/>
      <c r="F43" s="42"/>
      <c r="G43" s="42"/>
      <c r="H43" s="42"/>
      <c r="I43" s="2"/>
      <c r="K43" s="2"/>
      <c r="L43" s="2"/>
    </row>
    <row r="44" spans="1:15" ht="31.9" customHeight="1">
      <c r="A44" s="42" t="s">
        <v>65</v>
      </c>
      <c r="B44" s="42"/>
      <c r="C44" s="42"/>
      <c r="D44" s="42"/>
      <c r="E44" s="42"/>
      <c r="F44" s="42"/>
      <c r="G44" s="42"/>
      <c r="H44" s="42"/>
      <c r="I44" s="2"/>
      <c r="K44" s="2"/>
      <c r="L44" s="2"/>
    </row>
    <row r="45" spans="1:15">
      <c r="A45" s="2"/>
      <c r="I45" s="2"/>
      <c r="K45" s="2"/>
      <c r="L45" s="2"/>
    </row>
    <row r="46" spans="1:15">
      <c r="A46" s="2"/>
      <c r="I46" s="2"/>
      <c r="K46" s="2"/>
      <c r="L46" s="2"/>
    </row>
    <row r="47" spans="1:15">
      <c r="A47" s="4"/>
      <c r="I47" s="2"/>
      <c r="K47" s="3"/>
      <c r="L47" s="2"/>
    </row>
    <row r="48" spans="1:15">
      <c r="A48" s="2"/>
      <c r="I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12">
    <mergeCell ref="A44:H44"/>
    <mergeCell ref="A39:B39"/>
    <mergeCell ref="A40:H40"/>
    <mergeCell ref="A42:G42"/>
    <mergeCell ref="A43:H43"/>
    <mergeCell ref="A41:J41"/>
    <mergeCell ref="O7:O8"/>
    <mergeCell ref="A7:A8"/>
    <mergeCell ref="F7:H7"/>
    <mergeCell ref="I7:L7"/>
    <mergeCell ref="M7:M8"/>
    <mergeCell ref="N7:N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S59"/>
  <sheetViews>
    <sheetView tabSelected="1" zoomScale="70" zoomScaleNormal="70" workbookViewId="0">
      <pane ySplit="8" topLeftCell="A9" activePane="bottomLeft" state="frozen"/>
      <selection pane="bottomLeft" activeCell="R8" sqref="R8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2.140625" style="4" customWidth="1"/>
    <col min="10" max="10" width="28.140625" style="4" customWidth="1"/>
    <col min="11" max="11" width="26.42578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7" width="15.85546875" style="2" bestFit="1" customWidth="1"/>
    <col min="18" max="18" width="15.28515625" style="2" bestFit="1" customWidth="1"/>
    <col min="19" max="19" width="12.140625" style="2" bestFit="1" customWidth="1"/>
    <col min="20" max="16384" width="8.85546875" style="2"/>
  </cols>
  <sheetData>
    <row r="1" spans="1:19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9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9" s="6" customFormat="1" ht="31.5" customHeight="1">
      <c r="A7" s="34" t="s">
        <v>0</v>
      </c>
      <c r="B7" s="30" t="s">
        <v>1</v>
      </c>
      <c r="C7" s="30" t="s">
        <v>2</v>
      </c>
      <c r="D7" s="30" t="s">
        <v>3</v>
      </c>
      <c r="E7" s="30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9" s="6" customFormat="1" ht="90" customHeight="1">
      <c r="A8" s="35"/>
      <c r="B8" s="30" t="s">
        <v>20</v>
      </c>
      <c r="C8" s="30" t="s">
        <v>20</v>
      </c>
      <c r="D8" s="30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9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0</v>
      </c>
      <c r="K9" s="11">
        <v>22781155.549999997</v>
      </c>
      <c r="L9" s="13">
        <f>+I9-J9-K9</f>
        <v>319344.45000000298</v>
      </c>
      <c r="M9" s="14">
        <f>+K9*100/I9</f>
        <v>98.617586415878421</v>
      </c>
      <c r="N9" s="14">
        <f>+L9*100/I9</f>
        <v>1.3824135841215688</v>
      </c>
      <c r="O9" s="14">
        <f>+J9*100/I9</f>
        <v>0</v>
      </c>
      <c r="P9" s="15"/>
      <c r="R9" s="4"/>
    </row>
    <row r="10" spans="1:19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f>6800000+3200000</f>
        <v>10000000</v>
      </c>
      <c r="J10" s="11">
        <v>0</v>
      </c>
      <c r="K10" s="11">
        <v>8836627.9099999983</v>
      </c>
      <c r="L10" s="13">
        <f>+I10-J10-K10</f>
        <v>1163372.0900000017</v>
      </c>
      <c r="M10" s="14">
        <f>+K10*100/I10</f>
        <v>88.366279099999986</v>
      </c>
      <c r="N10" s="14">
        <f>+L10*100/I10</f>
        <v>11.633720900000018</v>
      </c>
      <c r="O10" s="14">
        <f t="shared" ref="O10:O37" si="1">+J10*100/I10</f>
        <v>0</v>
      </c>
      <c r="P10" s="15"/>
      <c r="R10" s="4"/>
    </row>
    <row r="11" spans="1:19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5453253</v>
      </c>
      <c r="J11" s="11">
        <v>0</v>
      </c>
      <c r="K11" s="11">
        <v>5442548.6499999985</v>
      </c>
      <c r="L11" s="13">
        <f t="shared" ref="L11:L36" si="2">+I11-J11-K11</f>
        <v>10704.35000000149</v>
      </c>
      <c r="M11" s="14">
        <f>+K11*100/I11</f>
        <v>99.803707071723963</v>
      </c>
      <c r="N11" s="14">
        <f>+L11*100/I11</f>
        <v>0.19629292827604899</v>
      </c>
      <c r="O11" s="14">
        <f t="shared" si="1"/>
        <v>0</v>
      </c>
      <c r="P11" s="15"/>
      <c r="Q11" s="4"/>
      <c r="R11" s="15"/>
    </row>
    <row r="12" spans="1:19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226559.50000000003</v>
      </c>
      <c r="L12" s="13">
        <f t="shared" si="2"/>
        <v>2940.4999999999709</v>
      </c>
      <c r="M12" s="14">
        <f>+K12*100/I12</f>
        <v>98.718736383442277</v>
      </c>
      <c r="N12" s="14">
        <f>+L12*100/I12</f>
        <v>1.2812636165577216</v>
      </c>
      <c r="O12" s="14">
        <f t="shared" si="1"/>
        <v>0</v>
      </c>
      <c r="Q12" s="4"/>
      <c r="R12" s="3"/>
      <c r="S12" s="3"/>
    </row>
    <row r="13" spans="1:19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  <c r="Q13" s="4"/>
      <c r="R13" s="3"/>
    </row>
    <row r="14" spans="1:19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9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12838</v>
      </c>
      <c r="L15" s="13">
        <f t="shared" si="2"/>
        <v>29662</v>
      </c>
      <c r="M15" s="14">
        <f>+K15*100/I15</f>
        <v>30.207058823529412</v>
      </c>
      <c r="N15" s="14">
        <f>+L15*100/I15</f>
        <v>69.792941176470592</v>
      </c>
      <c r="O15" s="14">
        <f t="shared" si="1"/>
        <v>0</v>
      </c>
    </row>
    <row r="16" spans="1:19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8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f>272000+20118</f>
        <v>292118</v>
      </c>
      <c r="J17" s="11">
        <v>0</v>
      </c>
      <c r="K17" s="11">
        <v>291899.19</v>
      </c>
      <c r="L17" s="13">
        <f t="shared" si="2"/>
        <v>218.80999999999767</v>
      </c>
      <c r="M17" s="14">
        <f>+K17*100/I17</f>
        <v>99.925095338185258</v>
      </c>
      <c r="N17" s="14">
        <f>+L17*100/I17</f>
        <v>7.4904661814745296E-2</v>
      </c>
      <c r="O17" s="14">
        <f t="shared" si="1"/>
        <v>0</v>
      </c>
    </row>
    <row r="18" spans="1:18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6180</v>
      </c>
      <c r="L18" s="13">
        <f t="shared" si="2"/>
        <v>2320</v>
      </c>
      <c r="M18" s="14">
        <f t="shared" si="4"/>
        <v>72.705882352941174</v>
      </c>
      <c r="N18" s="14">
        <f t="shared" si="3"/>
        <v>27.294117647058822</v>
      </c>
      <c r="O18" s="14">
        <f t="shared" si="1"/>
        <v>0</v>
      </c>
    </row>
    <row r="19" spans="1:18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  <c r="Q19" s="4"/>
      <c r="R19" s="3"/>
    </row>
    <row r="20" spans="1:18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1870000+97692+368352</f>
        <v>2336044</v>
      </c>
      <c r="J20" s="11">
        <v>0</v>
      </c>
      <c r="K20" s="11">
        <v>2204654.5</v>
      </c>
      <c r="L20" s="13">
        <f t="shared" si="2"/>
        <v>131389.5</v>
      </c>
      <c r="M20" s="14">
        <f>+K20*100/I20</f>
        <v>94.375555426182046</v>
      </c>
      <c r="N20" s="14">
        <f>+L20*100/I20</f>
        <v>5.6244445738179589</v>
      </c>
      <c r="O20" s="14">
        <f t="shared" si="1"/>
        <v>0</v>
      </c>
      <c r="Q20" s="4"/>
    </row>
    <row r="21" spans="1:18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8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8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8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0</v>
      </c>
      <c r="K24" s="11">
        <v>154918.75</v>
      </c>
      <c r="L24" s="13">
        <f t="shared" si="2"/>
        <v>6581.25</v>
      </c>
      <c r="M24" s="14">
        <f>+K24*100/I24</f>
        <v>95.924922600619198</v>
      </c>
      <c r="N24" s="14">
        <f>+L24*100/I24</f>
        <v>4.0750773993808052</v>
      </c>
      <c r="O24" s="14">
        <f t="shared" si="1"/>
        <v>0</v>
      </c>
      <c r="Q24" s="3"/>
    </row>
    <row r="25" spans="1:18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8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18651</v>
      </c>
      <c r="L26" s="13">
        <f t="shared" si="2"/>
        <v>15349</v>
      </c>
      <c r="M26" s="14">
        <f>+K26*100/I26</f>
        <v>54.85588235294118</v>
      </c>
      <c r="N26" s="14">
        <f>+L26*100/I26</f>
        <v>45.14411764705882</v>
      </c>
      <c r="O26" s="14">
        <f t="shared" si="1"/>
        <v>0</v>
      </c>
    </row>
    <row r="27" spans="1:18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74072.600000000006</v>
      </c>
      <c r="L27" s="13">
        <f t="shared" si="2"/>
        <v>2427.3999999999942</v>
      </c>
      <c r="M27" s="14">
        <f>+K27*100/I27</f>
        <v>96.826928104575174</v>
      </c>
      <c r="N27" s="14">
        <f>+L27*100/I27</f>
        <v>3.1730718954248291</v>
      </c>
      <c r="O27" s="14">
        <f t="shared" si="1"/>
        <v>0</v>
      </c>
    </row>
    <row r="28" spans="1:18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111968.7</v>
      </c>
      <c r="J28" s="11">
        <v>0</v>
      </c>
      <c r="K28" s="11">
        <v>111968.7</v>
      </c>
      <c r="L28" s="13">
        <f t="shared" si="2"/>
        <v>0</v>
      </c>
      <c r="M28" s="14">
        <f>+K28*100/I28</f>
        <v>100</v>
      </c>
      <c r="N28" s="14">
        <f>+L28*100/I28</f>
        <v>0</v>
      </c>
      <c r="O28" s="14">
        <f t="shared" si="1"/>
        <v>0</v>
      </c>
    </row>
    <row r="29" spans="1:18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52834</v>
      </c>
      <c r="J29" s="11">
        <v>0</v>
      </c>
      <c r="K29" s="11">
        <v>52834</v>
      </c>
      <c r="L29" s="13">
        <f t="shared" si="2"/>
        <v>0</v>
      </c>
      <c r="M29" s="14">
        <f t="shared" si="4"/>
        <v>100</v>
      </c>
      <c r="N29" s="14">
        <f>+L29*100/I29</f>
        <v>0</v>
      </c>
      <c r="O29" s="14">
        <f t="shared" si="1"/>
        <v>0</v>
      </c>
    </row>
    <row r="30" spans="1:18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177603.7</v>
      </c>
      <c r="L30" s="13">
        <f t="shared" si="2"/>
        <v>60396.299999999988</v>
      </c>
      <c r="M30" s="14">
        <f>+K30*100/I30</f>
        <v>74.623403361344543</v>
      </c>
      <c r="N30" s="14">
        <f>+L30*100/I30</f>
        <v>25.376596638655457</v>
      </c>
      <c r="O30" s="14">
        <f t="shared" si="1"/>
        <v>0</v>
      </c>
    </row>
    <row r="31" spans="1:18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8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4574</v>
      </c>
      <c r="L32" s="13">
        <f t="shared" si="2"/>
        <v>526</v>
      </c>
      <c r="M32" s="14">
        <f t="shared" si="4"/>
        <v>89.686274509803923</v>
      </c>
      <c r="N32" s="14">
        <f t="shared" si="3"/>
        <v>10.313725490196079</v>
      </c>
      <c r="O32" s="14">
        <f t="shared" si="1"/>
        <v>0</v>
      </c>
    </row>
    <row r="33" spans="1:18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3074.6</v>
      </c>
      <c r="L33" s="13">
        <f t="shared" si="2"/>
        <v>1625.4</v>
      </c>
      <c r="M33" s="14">
        <f t="shared" si="4"/>
        <v>65.417021276595747</v>
      </c>
      <c r="N33" s="14">
        <f>+L33*100/I33</f>
        <v>34.582978723404253</v>
      </c>
      <c r="O33" s="14">
        <f t="shared" si="1"/>
        <v>0</v>
      </c>
    </row>
    <row r="34" spans="1:18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6780</v>
      </c>
      <c r="L34" s="13">
        <f t="shared" si="2"/>
        <v>20</v>
      </c>
      <c r="M34" s="14">
        <f t="shared" si="4"/>
        <v>99.705882352941174</v>
      </c>
      <c r="N34" s="14">
        <f t="shared" si="3"/>
        <v>0.29411764705882354</v>
      </c>
      <c r="O34" s="14">
        <f t="shared" si="1"/>
        <v>0</v>
      </c>
    </row>
    <row r="35" spans="1:18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777071.2</v>
      </c>
      <c r="J35" s="11">
        <v>0</v>
      </c>
      <c r="K35" s="11">
        <v>777048</v>
      </c>
      <c r="L35" s="13">
        <f>+I35-J35-K35</f>
        <v>23.199999999953434</v>
      </c>
      <c r="M35" s="14">
        <f t="shared" si="4"/>
        <v>99.9970144305953</v>
      </c>
      <c r="N35" s="14">
        <f>+L35*100/I35</f>
        <v>2.9855694047023536E-3</v>
      </c>
      <c r="O35" s="14">
        <f t="shared" si="1"/>
        <v>0</v>
      </c>
    </row>
    <row r="36" spans="1:18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171597.3</v>
      </c>
      <c r="J36" s="11">
        <v>0</v>
      </c>
      <c r="K36" s="11">
        <v>168744.47000000003</v>
      </c>
      <c r="L36" s="12">
        <f t="shared" si="2"/>
        <v>2852.8299999999581</v>
      </c>
      <c r="M36" s="14">
        <f t="shared" si="4"/>
        <v>98.3374854965667</v>
      </c>
      <c r="N36" s="14">
        <f t="shared" si="3"/>
        <v>1.6625145034333049</v>
      </c>
      <c r="O36" s="14">
        <f t="shared" si="1"/>
        <v>0</v>
      </c>
      <c r="Q36" s="31"/>
    </row>
    <row r="37" spans="1:18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0</v>
      </c>
      <c r="K37" s="12">
        <v>109957</v>
      </c>
      <c r="L37" s="13">
        <f>+I37-K37-J37</f>
        <v>60043</v>
      </c>
      <c r="M37" s="14">
        <f t="shared" si="4"/>
        <v>64.680588235294124</v>
      </c>
      <c r="N37" s="14">
        <f>+L37*100/I37</f>
        <v>35.319411764705883</v>
      </c>
      <c r="O37" s="14">
        <f t="shared" si="1"/>
        <v>0</v>
      </c>
      <c r="R37" s="3"/>
    </row>
    <row r="38" spans="1:18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43340486.200000003</v>
      </c>
      <c r="J38" s="17">
        <f>SUM(J9:J37)</f>
        <v>0</v>
      </c>
      <c r="K38" s="17">
        <f>SUM(K9:K37)</f>
        <v>41477524.119999997</v>
      </c>
      <c r="L38" s="17">
        <f>+I38-J38-K38</f>
        <v>1862962.0800000057</v>
      </c>
      <c r="M38" s="18">
        <f t="shared" si="4"/>
        <v>95.701566264385818</v>
      </c>
      <c r="N38" s="18">
        <f>+L38*100/I38</f>
        <v>4.2984337356141742</v>
      </c>
      <c r="O38" s="18">
        <f>+J38*100/I38</f>
        <v>0</v>
      </c>
      <c r="Q38" s="43"/>
    </row>
    <row r="39" spans="1:18" ht="28.5" customHeight="1">
      <c r="A39" s="33" t="s">
        <v>70</v>
      </c>
      <c r="B39" s="33"/>
      <c r="H39" s="15"/>
      <c r="M39" s="3"/>
      <c r="N39" s="3"/>
    </row>
    <row r="40" spans="1:18" ht="28.5" customHeight="1">
      <c r="A40" s="42" t="s">
        <v>68</v>
      </c>
      <c r="B40" s="42"/>
      <c r="C40" s="42"/>
      <c r="D40" s="42"/>
      <c r="E40" s="42"/>
      <c r="F40" s="42"/>
      <c r="G40" s="42"/>
      <c r="H40" s="42"/>
      <c r="N40" s="15"/>
      <c r="Q40" s="15"/>
    </row>
    <row r="41" spans="1:18" ht="29.45" customHeight="1">
      <c r="A41" s="42" t="s">
        <v>64</v>
      </c>
      <c r="B41" s="42"/>
      <c r="C41" s="42"/>
      <c r="D41" s="42"/>
      <c r="E41" s="42"/>
      <c r="F41" s="42"/>
      <c r="G41" s="42"/>
      <c r="H41" s="42"/>
      <c r="I41" s="42"/>
      <c r="J41" s="42"/>
      <c r="K41" s="2"/>
      <c r="L41" s="3"/>
      <c r="Q41" s="15"/>
    </row>
    <row r="42" spans="1:18" ht="30" customHeight="1">
      <c r="A42" s="42" t="s">
        <v>66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15"/>
      <c r="M42" s="15"/>
    </row>
    <row r="43" spans="1:18" ht="26.25" customHeight="1">
      <c r="A43" s="42" t="s">
        <v>58</v>
      </c>
      <c r="B43" s="42"/>
      <c r="C43" s="42"/>
      <c r="D43" s="42"/>
      <c r="E43" s="42"/>
      <c r="F43" s="42"/>
      <c r="G43" s="42"/>
      <c r="H43" s="42"/>
      <c r="I43" s="2"/>
      <c r="K43" s="3"/>
      <c r="L43" s="2"/>
      <c r="P43" s="3"/>
    </row>
    <row r="44" spans="1:18" ht="31.9" customHeight="1">
      <c r="A44" s="42" t="s">
        <v>65</v>
      </c>
      <c r="B44" s="42"/>
      <c r="C44" s="42"/>
      <c r="D44" s="42"/>
      <c r="E44" s="42"/>
      <c r="F44" s="42"/>
      <c r="G44" s="42"/>
      <c r="H44" s="42"/>
      <c r="I44" s="2"/>
      <c r="K44" s="2"/>
      <c r="L44" s="2"/>
    </row>
    <row r="45" spans="1:18" ht="25.5" customHeight="1">
      <c r="A45" s="42" t="s">
        <v>67</v>
      </c>
      <c r="B45" s="42"/>
      <c r="C45" s="42"/>
      <c r="D45" s="42"/>
      <c r="E45" s="42"/>
      <c r="F45" s="42"/>
      <c r="G45" s="42"/>
      <c r="H45" s="42"/>
      <c r="I45" s="2"/>
      <c r="K45" s="2"/>
      <c r="L45" s="2"/>
      <c r="N45" s="4">
        <v>668253</v>
      </c>
    </row>
    <row r="46" spans="1:18" ht="30.75" customHeight="1">
      <c r="A46" s="42" t="s">
        <v>69</v>
      </c>
      <c r="B46" s="42"/>
      <c r="C46" s="42"/>
      <c r="D46" s="42"/>
      <c r="E46" s="42"/>
      <c r="F46" s="42"/>
      <c r="G46" s="42"/>
      <c r="H46" s="42"/>
      <c r="I46" s="2"/>
      <c r="K46" s="2"/>
      <c r="L46" s="2"/>
    </row>
    <row r="47" spans="1:18">
      <c r="A47" s="4"/>
      <c r="I47" s="2"/>
      <c r="K47" s="2"/>
      <c r="L47" s="2"/>
      <c r="N47" s="15" t="e">
        <f>+N45+#REF!</f>
        <v>#REF!</v>
      </c>
    </row>
    <row r="48" spans="1:18">
      <c r="A48" s="2"/>
      <c r="I48" s="2"/>
      <c r="K48" s="2"/>
      <c r="L48" s="2"/>
    </row>
    <row r="49" spans="1:19">
      <c r="A49" s="15"/>
      <c r="I49" s="2"/>
      <c r="J49" s="2"/>
      <c r="K49" s="2"/>
      <c r="L49" s="2"/>
      <c r="N49" s="15" t="e">
        <f>+P43-N47</f>
        <v>#REF!</v>
      </c>
    </row>
    <row r="50" spans="1:19">
      <c r="A50" s="2"/>
      <c r="I50" s="2"/>
      <c r="J50" s="2"/>
      <c r="K50" s="2"/>
      <c r="L50" s="2"/>
    </row>
    <row r="51" spans="1:19">
      <c r="A51" s="2"/>
      <c r="I51" s="2"/>
      <c r="J51" s="2"/>
      <c r="K51" s="2"/>
      <c r="L51" s="2"/>
    </row>
    <row r="52" spans="1:19">
      <c r="A52" s="2"/>
      <c r="I52" s="2"/>
      <c r="J52" s="2"/>
      <c r="K52" s="2"/>
      <c r="L52" s="2"/>
    </row>
    <row r="53" spans="1:19" ht="26.25">
      <c r="A53" s="2"/>
      <c r="I53" s="2"/>
      <c r="J53" s="2"/>
      <c r="K53" s="31"/>
      <c r="L53" s="2"/>
      <c r="S53" s="15"/>
    </row>
    <row r="54" spans="1:19">
      <c r="A54" s="2"/>
      <c r="I54" s="2"/>
      <c r="J54" s="2"/>
      <c r="K54" s="2"/>
      <c r="L54" s="2"/>
    </row>
    <row r="55" spans="1:19">
      <c r="A55" s="2"/>
      <c r="I55" s="2"/>
      <c r="J55" s="2"/>
      <c r="K55" s="2"/>
      <c r="L55" s="2"/>
    </row>
    <row r="56" spans="1:19">
      <c r="A56" s="2"/>
      <c r="I56" s="2"/>
      <c r="J56" s="2"/>
      <c r="K56" s="2"/>
      <c r="L56" s="2"/>
    </row>
    <row r="57" spans="1:19">
      <c r="A57" s="1"/>
      <c r="I57" s="2"/>
      <c r="J57" s="2"/>
      <c r="K57" s="2"/>
      <c r="L57" s="2"/>
    </row>
    <row r="58" spans="1:19">
      <c r="L58" s="2"/>
    </row>
    <row r="59" spans="1:19">
      <c r="L59" s="2"/>
    </row>
  </sheetData>
  <mergeCells count="14">
    <mergeCell ref="A45:H45"/>
    <mergeCell ref="A46:H46"/>
    <mergeCell ref="A39:B39"/>
    <mergeCell ref="A40:H40"/>
    <mergeCell ref="A41:J41"/>
    <mergeCell ref="A43:H43"/>
    <mergeCell ref="A44:H44"/>
    <mergeCell ref="A42:K42"/>
    <mergeCell ref="O7:O8"/>
    <mergeCell ref="A7:A8"/>
    <mergeCell ref="F7:H7"/>
    <mergeCell ref="I7:L7"/>
    <mergeCell ref="M7:M8"/>
    <mergeCell ref="N7:N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256A-9CD9-4117-BFD8-BAD335B4F901}">
  <dimension ref="A1:R59"/>
  <sheetViews>
    <sheetView zoomScale="80" zoomScaleNormal="80" workbookViewId="0">
      <selection activeCell="S29" sqref="A1:XFD1048576"/>
    </sheetView>
  </sheetViews>
  <sheetFormatPr defaultColWidth="8.85546875" defaultRowHeight="21" outlineLevelCol="1"/>
  <cols>
    <col min="1" max="1" width="62.85546875" style="20" customWidth="1"/>
    <col min="2" max="4" width="24.42578125" style="2" hidden="1" customWidth="1" outlineLevel="1"/>
    <col min="5" max="5" width="26.85546875" style="2" customWidth="1" collapsed="1"/>
    <col min="6" max="6" width="26.140625" style="2" customWidth="1"/>
    <col min="7" max="7" width="23.5703125" style="2" customWidth="1"/>
    <col min="8" max="8" width="24.28515625" style="2" bestFit="1" customWidth="1"/>
    <col min="9" max="9" width="23.42578125" style="4" customWidth="1"/>
    <col min="10" max="10" width="24.28515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5" t="s">
        <v>1</v>
      </c>
      <c r="C7" s="5" t="s">
        <v>2</v>
      </c>
      <c r="D7" s="5" t="s">
        <v>3</v>
      </c>
      <c r="E7" s="5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5" t="s">
        <v>20</v>
      </c>
      <c r="C8" s="5" t="s">
        <v>20</v>
      </c>
      <c r="D8" s="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5974304.7299999995</v>
      </c>
      <c r="K9" s="11">
        <v>881807.7</v>
      </c>
      <c r="L9" s="13">
        <f>+I9-J9-K9</f>
        <v>16244387.57</v>
      </c>
      <c r="M9" s="14">
        <f>+K9*100/I9</f>
        <v>3.8172667258284454</v>
      </c>
      <c r="N9" s="14">
        <f>+L9*100/I9</f>
        <v>70.320502023765712</v>
      </c>
      <c r="O9" s="14">
        <f>+J9*100/I9</f>
        <v>25.862231250405834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2584729.1399999997</v>
      </c>
      <c r="K10" s="11">
        <v>709124.74</v>
      </c>
      <c r="L10" s="13">
        <f>+I10-J10-K10</f>
        <v>3506146.12</v>
      </c>
      <c r="M10" s="14">
        <f>+K10*100/I10</f>
        <v>10.428305</v>
      </c>
      <c r="N10" s="14">
        <f>+L10*100/I10</f>
        <v>51.560972352941178</v>
      </c>
      <c r="O10" s="14">
        <f t="shared" ref="O10:O37" si="1">+J10*100/I10</f>
        <v>38.01072264705882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711854.16999999993</v>
      </c>
      <c r="K11" s="11">
        <v>477300.93000000005</v>
      </c>
      <c r="L11" s="13">
        <f t="shared" ref="L11:L36" si="2">+I11-J11-K11</f>
        <v>2635844.9</v>
      </c>
      <c r="M11" s="14">
        <f>+K11*100/I11</f>
        <v>12.478455686274511</v>
      </c>
      <c r="N11" s="14">
        <f>+L11*100/I11</f>
        <v>68.910977777777774</v>
      </c>
      <c r="O11" s="14">
        <f t="shared" si="1"/>
        <v>18.610566535947711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13225.2</v>
      </c>
      <c r="K12" s="11">
        <v>3940.7</v>
      </c>
      <c r="L12" s="13">
        <f t="shared" si="2"/>
        <v>212334.09999999998</v>
      </c>
      <c r="M12" s="14">
        <f>+K12*100/I12</f>
        <v>1.7170806100217866</v>
      </c>
      <c r="N12" s="14">
        <f>+L12*100/I12</f>
        <v>92.520305010893225</v>
      </c>
      <c r="O12" s="14">
        <f t="shared" si="1"/>
        <v>5.7626143790849671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1628</v>
      </c>
      <c r="K15" s="11">
        <v>8420</v>
      </c>
      <c r="L15" s="13">
        <f t="shared" si="2"/>
        <v>32452</v>
      </c>
      <c r="M15" s="14">
        <f>+K15*100/I15</f>
        <v>19.811764705882354</v>
      </c>
      <c r="N15" s="14">
        <f>+L15*100/I15</f>
        <v>76.357647058823531</v>
      </c>
      <c r="O15" s="14">
        <f t="shared" si="1"/>
        <v>3.8305882352941176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10160</v>
      </c>
      <c r="K17" s="11">
        <v>2610.8000000000002</v>
      </c>
      <c r="L17" s="13">
        <f t="shared" si="2"/>
        <v>259229.2</v>
      </c>
      <c r="M17" s="14">
        <f>+K17*100/I17</f>
        <v>0.95985294117647069</v>
      </c>
      <c r="N17" s="14">
        <f>+L17*100/I17</f>
        <v>95.304852941176478</v>
      </c>
      <c r="O17" s="14">
        <f t="shared" si="1"/>
        <v>3.7352941176470589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358721</v>
      </c>
      <c r="K20" s="11">
        <v>142773</v>
      </c>
      <c r="L20" s="13">
        <f t="shared" si="2"/>
        <v>1368506</v>
      </c>
      <c r="M20" s="14">
        <f>+K20*100/I20</f>
        <v>7.6349197860962565</v>
      </c>
      <c r="N20" s="14">
        <f>+L20*100/I20</f>
        <v>73.18213903743316</v>
      </c>
      <c r="O20" s="14">
        <f t="shared" si="1"/>
        <v>19.182941176470589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0</v>
      </c>
      <c r="K24" s="11">
        <v>1404</v>
      </c>
      <c r="L24" s="13">
        <f t="shared" si="2"/>
        <v>160096</v>
      </c>
      <c r="M24" s="14">
        <f>+K24*100/I24</f>
        <v>0.86934984520123837</v>
      </c>
      <c r="N24" s="14">
        <f>+L24*100/I24</f>
        <v>99.130650154798758</v>
      </c>
      <c r="O24" s="14">
        <f t="shared" si="1"/>
        <v>0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2112</v>
      </c>
      <c r="L26" s="13">
        <f t="shared" si="2"/>
        <v>31888</v>
      </c>
      <c r="M26" s="14">
        <f>+K26*100/I26</f>
        <v>6.2117647058823531</v>
      </c>
      <c r="N26" s="14">
        <f>+L26*100/I26</f>
        <v>93.788235294117641</v>
      </c>
      <c r="O26" s="14">
        <f t="shared" si="1"/>
        <v>0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3402.6</v>
      </c>
      <c r="L27" s="13">
        <f t="shared" si="2"/>
        <v>73097.399999999994</v>
      </c>
      <c r="M27" s="14">
        <f>+K27*100/I27</f>
        <v>4.4478431372549023</v>
      </c>
      <c r="N27" s="14">
        <f>+L27*100/I27</f>
        <v>95.552156862745079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23871.7</v>
      </c>
      <c r="K28" s="11">
        <v>26481</v>
      </c>
      <c r="L28" s="13">
        <f t="shared" si="2"/>
        <v>60147.3</v>
      </c>
      <c r="M28" s="14">
        <f>+K28*100/I28</f>
        <v>23.964705882352941</v>
      </c>
      <c r="N28" s="14">
        <f>+L28*100/I28</f>
        <v>54.431945701357463</v>
      </c>
      <c r="O28" s="14">
        <f t="shared" si="1"/>
        <v>21.603348416289592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0</v>
      </c>
      <c r="L29" s="13">
        <f t="shared" si="2"/>
        <v>59700</v>
      </c>
      <c r="M29" s="14">
        <f t="shared" si="4"/>
        <v>0</v>
      </c>
      <c r="N29" s="14">
        <f>+L29*100/I29</f>
        <v>100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6338</v>
      </c>
      <c r="L30" s="13">
        <f t="shared" si="2"/>
        <v>231662</v>
      </c>
      <c r="M30" s="14">
        <f>+K30*100/I30</f>
        <v>2.6630252100840335</v>
      </c>
      <c r="N30" s="14">
        <f>+L30*100/I30</f>
        <v>97.336974789915971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392955.5</v>
      </c>
      <c r="K35" s="11">
        <v>45062.5</v>
      </c>
      <c r="L35" s="13">
        <f>+I35-J35-K35</f>
        <v>326982</v>
      </c>
      <c r="M35" s="14">
        <f t="shared" si="4"/>
        <v>5.8905228758169939</v>
      </c>
      <c r="N35" s="14">
        <f>+L35*100/I35</f>
        <v>42.742745098039215</v>
      </c>
      <c r="O35" s="14">
        <f t="shared" si="1"/>
        <v>51.366732026143794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31422</v>
      </c>
      <c r="K37" s="12">
        <v>33878</v>
      </c>
      <c r="L37" s="13">
        <f>+I37-K37-J37</f>
        <v>104700</v>
      </c>
      <c r="M37" s="14">
        <f t="shared" si="4"/>
        <v>19.928235294117648</v>
      </c>
      <c r="N37" s="14">
        <f>+L37*100/I37</f>
        <v>61.588235294117645</v>
      </c>
      <c r="O37" s="14">
        <f t="shared" si="1"/>
        <v>18.483529411764707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10102871.439999998</v>
      </c>
      <c r="K38" s="17">
        <f>SUM(K9:K37)</f>
        <v>2346259.9700000002</v>
      </c>
      <c r="L38" s="17">
        <f>+I38-J38-K38</f>
        <v>25514868.590000004</v>
      </c>
      <c r="M38" s="18">
        <f t="shared" si="4"/>
        <v>6.1802232904857242</v>
      </c>
      <c r="N38" s="18">
        <f>+L38*100/I38</f>
        <v>67.208061821725863</v>
      </c>
      <c r="O38" s="18">
        <f>+J38*100/I38</f>
        <v>26.611714887788423</v>
      </c>
    </row>
    <row r="39" spans="1:15" ht="42" customHeight="1">
      <c r="A39" s="33" t="s">
        <v>48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C42" s="3"/>
      <c r="D42" s="15"/>
      <c r="E42" s="15"/>
      <c r="F42" s="15"/>
      <c r="I42" s="2"/>
      <c r="J42" s="2"/>
      <c r="K42" s="2"/>
      <c r="L42" s="2"/>
    </row>
    <row r="43" spans="1:15">
      <c r="A43" s="1"/>
      <c r="I43" s="2"/>
      <c r="J43" s="2"/>
      <c r="K43" s="2"/>
      <c r="L43" s="2"/>
    </row>
    <row r="44" spans="1:15">
      <c r="A44" s="1"/>
      <c r="B44" s="4"/>
      <c r="I44" s="2"/>
      <c r="J44" s="2"/>
      <c r="K44" s="2"/>
      <c r="L44" s="2"/>
    </row>
    <row r="45" spans="1:15">
      <c r="A45" s="1"/>
      <c r="I45" s="2"/>
      <c r="J45" s="2"/>
      <c r="K45" s="2"/>
      <c r="L45" s="2"/>
    </row>
    <row r="46" spans="1:15">
      <c r="A46" s="1"/>
      <c r="I46" s="2"/>
      <c r="J46" s="2"/>
      <c r="K46" s="2"/>
      <c r="L46" s="2"/>
    </row>
    <row r="47" spans="1:15">
      <c r="A47" s="1"/>
      <c r="C47" s="4"/>
      <c r="D47" s="4"/>
      <c r="I47" s="2"/>
      <c r="J47" s="2"/>
      <c r="K47" s="2"/>
      <c r="L47" s="2"/>
    </row>
    <row r="48" spans="1:15">
      <c r="A48" s="1"/>
      <c r="I48" s="2"/>
      <c r="J48" s="2"/>
      <c r="K48" s="2"/>
      <c r="L48" s="2"/>
    </row>
    <row r="49" spans="1:12">
      <c r="A49" s="1"/>
      <c r="D49" s="15"/>
      <c r="I49" s="2"/>
      <c r="J49" s="2"/>
      <c r="K49" s="2"/>
      <c r="L49" s="2"/>
    </row>
    <row r="50" spans="1:12">
      <c r="A50" s="1"/>
      <c r="I50" s="2"/>
      <c r="J50" s="2"/>
      <c r="K50" s="2"/>
      <c r="L50" s="2"/>
    </row>
    <row r="51" spans="1:12">
      <c r="A51" s="1"/>
      <c r="I51" s="2"/>
      <c r="J51" s="2"/>
      <c r="K51" s="2"/>
      <c r="L51" s="2"/>
    </row>
    <row r="52" spans="1:12">
      <c r="A52" s="1"/>
      <c r="I52" s="2"/>
      <c r="J52" s="2"/>
      <c r="K52" s="2"/>
      <c r="L52" s="2"/>
    </row>
    <row r="53" spans="1:12">
      <c r="A53" s="1"/>
      <c r="I53" s="2"/>
      <c r="J53" s="2"/>
      <c r="K53" s="2"/>
      <c r="L53" s="2"/>
    </row>
    <row r="54" spans="1:12">
      <c r="A54" s="1"/>
      <c r="I54" s="2"/>
      <c r="J54" s="2"/>
      <c r="K54" s="2"/>
      <c r="L54" s="2"/>
    </row>
    <row r="55" spans="1:12">
      <c r="A55" s="1"/>
      <c r="I55" s="2"/>
      <c r="J55" s="2"/>
      <c r="K55" s="2"/>
      <c r="L55" s="2"/>
    </row>
    <row r="56" spans="1:12">
      <c r="A56" s="1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2D31-968C-426C-A7C5-824D443F0AE6}">
  <dimension ref="A1:R59"/>
  <sheetViews>
    <sheetView topLeftCell="A24" zoomScale="62" zoomScaleNormal="62" workbookViewId="0">
      <selection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1" t="s">
        <v>1</v>
      </c>
      <c r="C7" s="21" t="s">
        <v>2</v>
      </c>
      <c r="D7" s="21" t="s">
        <v>3</v>
      </c>
      <c r="E7" s="21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1" t="s">
        <v>20</v>
      </c>
      <c r="C8" s="21" t="s">
        <v>20</v>
      </c>
      <c r="D8" s="21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5392659.8200000003</v>
      </c>
      <c r="K9" s="11">
        <v>2484254.7299999995</v>
      </c>
      <c r="L9" s="13">
        <f>+I9-J9-K9</f>
        <v>15223585.449999999</v>
      </c>
      <c r="M9" s="14">
        <f>+K9*100/I9</f>
        <v>10.754116707430573</v>
      </c>
      <c r="N9" s="14">
        <f>+L9*100/I9</f>
        <v>65.901540875738618</v>
      </c>
      <c r="O9" s="14">
        <f>+J9*100/I9</f>
        <v>23.344342416830806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1644695.2999999998</v>
      </c>
      <c r="K10" s="11">
        <v>2309088</v>
      </c>
      <c r="L10" s="13">
        <f>+I10-J10-K10</f>
        <v>2846216.7</v>
      </c>
      <c r="M10" s="14">
        <f>+K10*100/I10</f>
        <v>33.957176470588237</v>
      </c>
      <c r="N10" s="14">
        <f>+L10*100/I10</f>
        <v>41.856127941176467</v>
      </c>
      <c r="O10" s="14">
        <f t="shared" ref="O10:O37" si="1">+J10*100/I10</f>
        <v>24.186695588235288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778804.63</v>
      </c>
      <c r="K11" s="11">
        <v>780386.10000000009</v>
      </c>
      <c r="L11" s="13">
        <f t="shared" ref="L11:L36" si="2">+I11-J11-K11</f>
        <v>2265809.27</v>
      </c>
      <c r="M11" s="14">
        <f>+K11*100/I11</f>
        <v>20.402250980392161</v>
      </c>
      <c r="N11" s="14">
        <f>+L11*100/I11</f>
        <v>59.236843660130717</v>
      </c>
      <c r="O11" s="14">
        <f t="shared" si="1"/>
        <v>20.360905359477123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4622.3999999999996</v>
      </c>
      <c r="K12" s="11">
        <v>14513.85</v>
      </c>
      <c r="L12" s="13">
        <f t="shared" si="2"/>
        <v>210363.75</v>
      </c>
      <c r="M12" s="14">
        <f>+K12*100/I12</f>
        <v>6.3241176470588236</v>
      </c>
      <c r="N12" s="14">
        <f>+L12*100/I12</f>
        <v>91.661764705882348</v>
      </c>
      <c r="O12" s="14">
        <f t="shared" si="1"/>
        <v>2.0141176470588231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129875.82</v>
      </c>
      <c r="K17" s="11">
        <v>2610.8000000000002</v>
      </c>
      <c r="L17" s="13">
        <f t="shared" si="2"/>
        <v>139513.38</v>
      </c>
      <c r="M17" s="14">
        <f>+K17*100/I17</f>
        <v>0.95985294117647069</v>
      </c>
      <c r="N17" s="14">
        <f>+L17*100/I17</f>
        <v>51.291683823529411</v>
      </c>
      <c r="O17" s="14">
        <f t="shared" si="1"/>
        <v>47.748463235294118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811144</v>
      </c>
      <c r="K20" s="11">
        <v>189219</v>
      </c>
      <c r="L20" s="13">
        <f t="shared" si="2"/>
        <v>869637</v>
      </c>
      <c r="M20" s="14">
        <f>+K20*100/I20</f>
        <v>10.118663101604279</v>
      </c>
      <c r="N20" s="14">
        <f>+L20*100/I20</f>
        <v>46.504652406417115</v>
      </c>
      <c r="O20" s="14">
        <f t="shared" si="1"/>
        <v>43.376684491978608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80</v>
      </c>
      <c r="K24" s="11">
        <v>1484</v>
      </c>
      <c r="L24" s="13">
        <f t="shared" si="2"/>
        <v>159936</v>
      </c>
      <c r="M24" s="14">
        <f>+K24*100/I24</f>
        <v>0.91888544891640866</v>
      </c>
      <c r="N24" s="14">
        <f>+L24*100/I24</f>
        <v>99.031578947368416</v>
      </c>
      <c r="O24" s="14">
        <f t="shared" si="1"/>
        <v>4.9535603715170282E-2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>
        <v>0</v>
      </c>
      <c r="K25" s="11">
        <v>0</v>
      </c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5223</v>
      </c>
      <c r="L26" s="13">
        <f t="shared" si="2"/>
        <v>28227</v>
      </c>
      <c r="M26" s="14">
        <f>+K26*100/I26</f>
        <v>15.361764705882353</v>
      </c>
      <c r="N26" s="14">
        <f>+L26*100/I26</f>
        <v>83.020588235294113</v>
      </c>
      <c r="O26" s="14">
        <f t="shared" si="1"/>
        <v>1.6176470588235294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3402.6</v>
      </c>
      <c r="L27" s="13">
        <f t="shared" si="2"/>
        <v>73097.399999999994</v>
      </c>
      <c r="M27" s="14">
        <f>+K27*100/I27</f>
        <v>4.4478431372549023</v>
      </c>
      <c r="N27" s="14">
        <f>+L27*100/I27</f>
        <v>95.552156862745079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50352.7</v>
      </c>
      <c r="L28" s="13">
        <f t="shared" si="2"/>
        <v>60147.3</v>
      </c>
      <c r="M28" s="14">
        <f>+K28*100/I28</f>
        <v>45.568054298642537</v>
      </c>
      <c r="N28" s="14">
        <f>+L28*100/I28</f>
        <v>54.431945701357463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21990</v>
      </c>
      <c r="K29" s="11">
        <v>0</v>
      </c>
      <c r="L29" s="13">
        <f t="shared" si="2"/>
        <v>37710</v>
      </c>
      <c r="M29" s="14">
        <f t="shared" si="4"/>
        <v>0</v>
      </c>
      <c r="N29" s="14">
        <f>+L29*100/I29</f>
        <v>63.165829145728644</v>
      </c>
      <c r="O29" s="14">
        <f t="shared" si="1"/>
        <v>36.834170854271356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438794</v>
      </c>
      <c r="K35" s="11">
        <v>141934</v>
      </c>
      <c r="L35" s="13">
        <f>+I35-J35-K35</f>
        <v>184272</v>
      </c>
      <c r="M35" s="14">
        <f t="shared" si="4"/>
        <v>18.55346405228758</v>
      </c>
      <c r="N35" s="14">
        <f>+L35*100/I35</f>
        <v>24.0878431372549</v>
      </c>
      <c r="O35" s="14">
        <f t="shared" si="1"/>
        <v>57.358692810457519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10750</v>
      </c>
      <c r="K37" s="12">
        <v>66423</v>
      </c>
      <c r="L37" s="13">
        <f>+I37-K37-J37</f>
        <v>92827</v>
      </c>
      <c r="M37" s="14">
        <f t="shared" si="4"/>
        <v>39.072352941176469</v>
      </c>
      <c r="N37" s="14">
        <f>+L37*100/I37</f>
        <v>54.604117647058821</v>
      </c>
      <c r="O37" s="14">
        <f t="shared" si="1"/>
        <v>6.3235294117647056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9233965.9700000007</v>
      </c>
      <c r="K38" s="17">
        <f>SUM(K9:K37)</f>
        <v>6071721.7799999993</v>
      </c>
      <c r="L38" s="17">
        <f>+I38-J38-K38</f>
        <v>22658312.25</v>
      </c>
      <c r="M38" s="18">
        <f t="shared" si="4"/>
        <v>15.993366821199027</v>
      </c>
      <c r="N38" s="18">
        <f>+L38*100/I38</f>
        <v>59.683679933621328</v>
      </c>
      <c r="O38" s="18">
        <f>+J38*100/I38</f>
        <v>24.322953245179647</v>
      </c>
    </row>
    <row r="39" spans="1:15" ht="42" customHeight="1">
      <c r="A39" s="33" t="s">
        <v>49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8EBD-B45F-4905-854D-90B1041B8164}">
  <dimension ref="A1:R59"/>
  <sheetViews>
    <sheetView zoomScale="70" zoomScaleNormal="70" workbookViewId="0">
      <selection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2" t="s">
        <v>1</v>
      </c>
      <c r="C7" s="22" t="s">
        <v>2</v>
      </c>
      <c r="D7" s="22" t="s">
        <v>3</v>
      </c>
      <c r="E7" s="22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2" t="s">
        <v>20</v>
      </c>
      <c r="C8" s="22" t="s">
        <v>20</v>
      </c>
      <c r="D8" s="22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5808321.6199999992</v>
      </c>
      <c r="K9" s="11">
        <v>4296623.4799999995</v>
      </c>
      <c r="L9" s="13">
        <f>+I9-J9-K9</f>
        <v>12995554.900000002</v>
      </c>
      <c r="M9" s="14">
        <f>+K9*100/I9</f>
        <v>18.599699054133026</v>
      </c>
      <c r="N9" s="14">
        <f>+L9*100/I9</f>
        <v>56.256595744680858</v>
      </c>
      <c r="O9" s="14">
        <f>+J9*100/I9</f>
        <v>25.143705201186116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1954824.84</v>
      </c>
      <c r="K10" s="11">
        <v>2842604.5</v>
      </c>
      <c r="L10" s="13">
        <f>+I10-J10-K10</f>
        <v>2002570.6600000001</v>
      </c>
      <c r="M10" s="14">
        <f>+K10*100/I10</f>
        <v>41.803007352941179</v>
      </c>
      <c r="N10" s="14">
        <f>+L10*100/I10</f>
        <v>29.449568529411764</v>
      </c>
      <c r="O10" s="14">
        <f t="shared" ref="O10:O37" si="1">+J10*100/I10</f>
        <v>28.747424117647057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913500.77</v>
      </c>
      <c r="K11" s="11">
        <v>1055245.93</v>
      </c>
      <c r="L11" s="13">
        <f t="shared" ref="L11:L36" si="2">+I11-J11-K11</f>
        <v>1856253.3</v>
      </c>
      <c r="M11" s="14">
        <f>+K11*100/I11</f>
        <v>27.588128888888889</v>
      </c>
      <c r="N11" s="14">
        <f>+L11*100/I11</f>
        <v>48.529498039215689</v>
      </c>
      <c r="O11" s="14">
        <f t="shared" si="1"/>
        <v>23.882373071895426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6592.75</v>
      </c>
      <c r="K12" s="11">
        <v>16484.2</v>
      </c>
      <c r="L12" s="13">
        <f t="shared" si="2"/>
        <v>206423.05</v>
      </c>
      <c r="M12" s="14">
        <f>+K12*100/I12</f>
        <v>7.1826579520697171</v>
      </c>
      <c r="N12" s="14">
        <f>+L12*100/I12</f>
        <v>89.944684095860566</v>
      </c>
      <c r="O12" s="14">
        <f t="shared" si="1"/>
        <v>2.8726579520697166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7809</v>
      </c>
      <c r="L16" s="13">
        <f t="shared" si="2"/>
        <v>34691</v>
      </c>
      <c r="M16" s="14">
        <f t="shared" si="4"/>
        <v>18.374117647058824</v>
      </c>
      <c r="N16" s="14">
        <f t="shared" si="3"/>
        <v>81.625882352941176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171354.02000000002</v>
      </c>
      <c r="K17" s="11">
        <v>32833.300000000003</v>
      </c>
      <c r="L17" s="13">
        <f t="shared" si="2"/>
        <v>67812.679999999978</v>
      </c>
      <c r="M17" s="14">
        <f>+K17*100/I17</f>
        <v>12.071066176470589</v>
      </c>
      <c r="N17" s="14">
        <f>+L17*100/I17</f>
        <v>24.931132352941169</v>
      </c>
      <c r="O17" s="14">
        <f t="shared" si="1"/>
        <v>62.997801470588236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506339.4</v>
      </c>
      <c r="K20" s="11">
        <v>550948</v>
      </c>
      <c r="L20" s="13">
        <f t="shared" si="2"/>
        <v>812712.60000000009</v>
      </c>
      <c r="M20" s="14">
        <f>+K20*100/I20</f>
        <v>29.462459893048127</v>
      </c>
      <c r="N20" s="14">
        <f>+L20*100/I20</f>
        <v>43.460566844919796</v>
      </c>
      <c r="O20" s="14">
        <f t="shared" si="1"/>
        <v>27.076973262032087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39519.65</v>
      </c>
      <c r="K24" s="11">
        <v>1564</v>
      </c>
      <c r="L24" s="13">
        <f t="shared" si="2"/>
        <v>120416.35</v>
      </c>
      <c r="M24" s="14">
        <f>+K24*100/I24</f>
        <v>0.96842105263157896</v>
      </c>
      <c r="N24" s="14">
        <f>+L24*100/I24</f>
        <v>74.561207430340559</v>
      </c>
      <c r="O24" s="14">
        <f t="shared" si="1"/>
        <v>24.470371517027864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5223</v>
      </c>
      <c r="L26" s="13">
        <f t="shared" si="2"/>
        <v>28227</v>
      </c>
      <c r="M26" s="14">
        <f>+K26*100/I26</f>
        <v>15.361764705882353</v>
      </c>
      <c r="N26" s="14">
        <f>+L26*100/I26</f>
        <v>83.020588235294113</v>
      </c>
      <c r="O26" s="14">
        <f t="shared" si="1"/>
        <v>1.6176470588235294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13200</v>
      </c>
      <c r="K27" s="11">
        <v>3402.6</v>
      </c>
      <c r="L27" s="13">
        <f t="shared" si="2"/>
        <v>59897.4</v>
      </c>
      <c r="M27" s="14">
        <f>+K27*100/I27</f>
        <v>4.4478431372549023</v>
      </c>
      <c r="N27" s="14">
        <f>+L27*100/I27</f>
        <v>78.297254901960784</v>
      </c>
      <c r="O27" s="14">
        <f t="shared" si="1"/>
        <v>17.254901960784313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50352.7</v>
      </c>
      <c r="L28" s="13">
        <f t="shared" si="2"/>
        <v>60147.3</v>
      </c>
      <c r="M28" s="14">
        <f>+K28*100/I28</f>
        <v>45.568054298642537</v>
      </c>
      <c r="N28" s="14">
        <f>+L28*100/I28</f>
        <v>54.431945701357463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21990</v>
      </c>
      <c r="L29" s="13">
        <f t="shared" si="2"/>
        <v>37710</v>
      </c>
      <c r="M29" s="14">
        <f t="shared" si="4"/>
        <v>36.834170854271356</v>
      </c>
      <c r="N29" s="14">
        <f>+L29*100/I29</f>
        <v>63.165829145728644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386787</v>
      </c>
      <c r="K35" s="11">
        <v>228517</v>
      </c>
      <c r="L35" s="13">
        <f>+I35-J35-K35</f>
        <v>149696</v>
      </c>
      <c r="M35" s="14">
        <f t="shared" si="4"/>
        <v>29.871503267973857</v>
      </c>
      <c r="N35" s="14">
        <f>+L35*100/I35</f>
        <v>19.5681045751634</v>
      </c>
      <c r="O35" s="14">
        <f t="shared" si="1"/>
        <v>50.560392156862747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37644.54</v>
      </c>
      <c r="K36" s="11">
        <v>11036</v>
      </c>
      <c r="L36" s="12">
        <f t="shared" si="2"/>
        <v>67519.459999999992</v>
      </c>
      <c r="M36" s="14">
        <f t="shared" si="4"/>
        <v>9.4974182444061963</v>
      </c>
      <c r="N36" s="14">
        <f t="shared" si="3"/>
        <v>58.106247848536995</v>
      </c>
      <c r="O36" s="14">
        <f t="shared" si="1"/>
        <v>32.3963339070568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7080</v>
      </c>
      <c r="K37" s="12">
        <v>78333</v>
      </c>
      <c r="L37" s="13">
        <f>+I37-K37-J37</f>
        <v>84587</v>
      </c>
      <c r="M37" s="14">
        <f t="shared" si="4"/>
        <v>46.078235294117647</v>
      </c>
      <c r="N37" s="14">
        <f>+L37*100/I37</f>
        <v>49.757058823529412</v>
      </c>
      <c r="O37" s="14">
        <f t="shared" si="1"/>
        <v>4.1647058823529415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9845714.589999998</v>
      </c>
      <c r="K38" s="17">
        <f>SUM(K9:K37)</f>
        <v>9225796.709999999</v>
      </c>
      <c r="L38" s="17">
        <f>+I38-J38-K38</f>
        <v>18892488.700000003</v>
      </c>
      <c r="M38" s="18">
        <f t="shared" si="4"/>
        <v>24.301434806658936</v>
      </c>
      <c r="N38" s="18">
        <f>+L38*100/I38</f>
        <v>49.764220577389111</v>
      </c>
      <c r="O38" s="18">
        <f>+J38*100/I38</f>
        <v>25.934344615951947</v>
      </c>
    </row>
    <row r="39" spans="1:15" ht="42" customHeight="1">
      <c r="A39" s="33" t="s">
        <v>50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96A5-2586-49ED-B74F-1BA9BCC181E3}">
  <dimension ref="A1:R59"/>
  <sheetViews>
    <sheetView topLeftCell="A16" zoomScale="70" zoomScaleNormal="70" workbookViewId="0">
      <selection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3" t="s">
        <v>1</v>
      </c>
      <c r="C7" s="23" t="s">
        <v>2</v>
      </c>
      <c r="D7" s="23" t="s">
        <v>3</v>
      </c>
      <c r="E7" s="23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3" t="s">
        <v>20</v>
      </c>
      <c r="C8" s="23" t="s">
        <v>20</v>
      </c>
      <c r="D8" s="23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5337688.1499999994</v>
      </c>
      <c r="K9" s="11">
        <v>6268912.75</v>
      </c>
      <c r="L9" s="13">
        <f>+I9-J9-K9</f>
        <v>11493899.100000001</v>
      </c>
      <c r="M9" s="14">
        <f>+K9*100/I9</f>
        <v>27.137563039761044</v>
      </c>
      <c r="N9" s="14">
        <f>+L9*100/I9</f>
        <v>49.756061990000227</v>
      </c>
      <c r="O9" s="14">
        <f>+J9*100/I9</f>
        <v>23.106374970238736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784191.29999999993</v>
      </c>
      <c r="K10" s="11">
        <v>3880404.0400000005</v>
      </c>
      <c r="L10" s="13">
        <f>+I10-J10-K10</f>
        <v>2135404.6599999997</v>
      </c>
      <c r="M10" s="14">
        <f>+K10*100/I10</f>
        <v>57.064765294117656</v>
      </c>
      <c r="N10" s="14">
        <f>+L10*100/I10</f>
        <v>31.403009705882347</v>
      </c>
      <c r="O10" s="14">
        <f t="shared" ref="O10:O37" si="1">+J10*100/I10</f>
        <v>11.532225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785632.85</v>
      </c>
      <c r="K11" s="11">
        <v>1630724.21</v>
      </c>
      <c r="L11" s="13">
        <f t="shared" ref="L11:L36" si="2">+I11-J11-K11</f>
        <v>1408642.94</v>
      </c>
      <c r="M11" s="14">
        <f>+K11*100/I11</f>
        <v>42.633312679738559</v>
      </c>
      <c r="N11" s="14">
        <f>+L11*100/I11</f>
        <v>36.827266405228755</v>
      </c>
      <c r="O11" s="14">
        <f t="shared" si="1"/>
        <v>20.539420915032679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23076.949999999997</v>
      </c>
      <c r="L12" s="13">
        <f t="shared" si="2"/>
        <v>206423.05</v>
      </c>
      <c r="M12" s="14">
        <f>+K12*100/I12</f>
        <v>10.055315904139432</v>
      </c>
      <c r="N12" s="14">
        <f>+L12*100/I12</f>
        <v>89.944684095860566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7809</v>
      </c>
      <c r="L16" s="13">
        <f t="shared" si="2"/>
        <v>34691</v>
      </c>
      <c r="M16" s="14">
        <f t="shared" si="4"/>
        <v>18.374117647058824</v>
      </c>
      <c r="N16" s="14">
        <f t="shared" si="3"/>
        <v>81.625882352941176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204187.32</v>
      </c>
      <c r="L17" s="13">
        <f t="shared" si="2"/>
        <v>67812.679999999993</v>
      </c>
      <c r="M17" s="14">
        <f>+K17*100/I17</f>
        <v>75.068867647058823</v>
      </c>
      <c r="N17" s="14">
        <f>+L17*100/I17</f>
        <v>24.931132352941173</v>
      </c>
      <c r="O17" s="14">
        <f t="shared" si="1"/>
        <v>0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370626.7</v>
      </c>
      <c r="K20" s="11">
        <v>938483</v>
      </c>
      <c r="L20" s="13">
        <f t="shared" si="2"/>
        <v>560890.30000000005</v>
      </c>
      <c r="M20" s="14">
        <f>+K20*100/I20</f>
        <v>50.18625668449198</v>
      </c>
      <c r="N20" s="14">
        <f>+L20*100/I20</f>
        <v>29.994133689839575</v>
      </c>
      <c r="O20" s="14">
        <f t="shared" si="1"/>
        <v>19.819609625668448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38813.75</v>
      </c>
      <c r="K24" s="11">
        <v>23038.15</v>
      </c>
      <c r="L24" s="13">
        <f t="shared" si="2"/>
        <v>99648.1</v>
      </c>
      <c r="M24" s="14">
        <f>+K24*100/I24</f>
        <v>14.265108359133126</v>
      </c>
      <c r="N24" s="14">
        <f>+L24*100/I24</f>
        <v>61.701609907120741</v>
      </c>
      <c r="O24" s="14">
        <f t="shared" si="1"/>
        <v>24.033281733746129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6244</v>
      </c>
      <c r="K26" s="11">
        <v>5223</v>
      </c>
      <c r="L26" s="13">
        <f t="shared" si="2"/>
        <v>22533</v>
      </c>
      <c r="M26" s="14">
        <f>+K26*100/I26</f>
        <v>15.361764705882353</v>
      </c>
      <c r="N26" s="14">
        <f>+L26*100/I26</f>
        <v>66.273529411764713</v>
      </c>
      <c r="O26" s="14">
        <f t="shared" si="1"/>
        <v>18.36470588235294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21400</v>
      </c>
      <c r="K28" s="11">
        <v>50352.7</v>
      </c>
      <c r="L28" s="13">
        <f t="shared" si="2"/>
        <v>38747.300000000003</v>
      </c>
      <c r="M28" s="14">
        <f>+K28*100/I28</f>
        <v>45.568054298642537</v>
      </c>
      <c r="N28" s="14">
        <f>+L28*100/I28</f>
        <v>35.065429864253396</v>
      </c>
      <c r="O28" s="14">
        <f t="shared" si="1"/>
        <v>19.366515837104071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21990</v>
      </c>
      <c r="L29" s="13">
        <f t="shared" si="2"/>
        <v>37710</v>
      </c>
      <c r="M29" s="14">
        <f t="shared" si="4"/>
        <v>36.834170854271356</v>
      </c>
      <c r="N29" s="14">
        <f>+L29*100/I29</f>
        <v>63.165829145728644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344837</v>
      </c>
      <c r="K35" s="11">
        <v>285895.5</v>
      </c>
      <c r="L35" s="13">
        <f>+I35-J35-K35</f>
        <v>134267.5</v>
      </c>
      <c r="M35" s="14">
        <f t="shared" si="4"/>
        <v>37.371960784313728</v>
      </c>
      <c r="N35" s="14">
        <f>+L35*100/I35</f>
        <v>17.551307189542484</v>
      </c>
      <c r="O35" s="14">
        <f t="shared" si="1"/>
        <v>45.076732026143787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48680.54</v>
      </c>
      <c r="L36" s="12">
        <f t="shared" si="2"/>
        <v>67519.459999999992</v>
      </c>
      <c r="M36" s="14">
        <f t="shared" si="4"/>
        <v>41.893752151462998</v>
      </c>
      <c r="N36" s="14">
        <f t="shared" si="3"/>
        <v>58.106247848536995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9490</v>
      </c>
      <c r="K37" s="12">
        <v>91803</v>
      </c>
      <c r="L37" s="13">
        <f>+I37-K37-J37</f>
        <v>68707</v>
      </c>
      <c r="M37" s="14">
        <f t="shared" si="4"/>
        <v>54.001764705882351</v>
      </c>
      <c r="N37" s="14">
        <f>+L37*100/I37</f>
        <v>40.415882352941175</v>
      </c>
      <c r="O37" s="14">
        <f t="shared" si="1"/>
        <v>5.5823529411764703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7698923.7499999991</v>
      </c>
      <c r="K38" s="17">
        <f>SUM(K9:K37)</f>
        <v>13525290.759999998</v>
      </c>
      <c r="L38" s="17">
        <f>+I38-J38-K38</f>
        <v>16739785.490000002</v>
      </c>
      <c r="M38" s="18">
        <f t="shared" si="4"/>
        <v>35.626621957644076</v>
      </c>
      <c r="N38" s="18">
        <f>+L38*100/I38</f>
        <v>44.093840190706992</v>
      </c>
      <c r="O38" s="18">
        <f>+J38*100/I38</f>
        <v>20.279537851648929</v>
      </c>
    </row>
    <row r="39" spans="1:15" ht="42" customHeight="1">
      <c r="A39" s="33" t="s">
        <v>51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6C4B-6320-4F36-9007-5614E4406636}">
  <dimension ref="A1:R59"/>
  <sheetViews>
    <sheetView topLeftCell="A27" zoomScale="50" zoomScaleNormal="50" workbookViewId="0">
      <selection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4" t="s">
        <v>1</v>
      </c>
      <c r="C7" s="24" t="s">
        <v>2</v>
      </c>
      <c r="D7" s="24" t="s">
        <v>3</v>
      </c>
      <c r="E7" s="24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4" t="s">
        <v>20</v>
      </c>
      <c r="C8" s="24" t="s">
        <v>20</v>
      </c>
      <c r="D8" s="24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4922599.9400000004</v>
      </c>
      <c r="K9" s="11">
        <v>8686138.9000000022</v>
      </c>
      <c r="L9" s="13">
        <f>+I9-J9-K9</f>
        <v>9491761.1599999964</v>
      </c>
      <c r="M9" s="14">
        <f>+K9*100/I9</f>
        <v>37.601519014739949</v>
      </c>
      <c r="N9" s="14">
        <f>+L9*100/I9</f>
        <v>41.088985779528564</v>
      </c>
      <c r="O9" s="14">
        <f>+J9*100/I9</f>
        <v>21.30949520573148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1280882.18</v>
      </c>
      <c r="K10" s="11">
        <v>4609130.6300000008</v>
      </c>
      <c r="L10" s="13">
        <f>+I10-J10-K10</f>
        <v>909987.18999999948</v>
      </c>
      <c r="M10" s="14">
        <f>+K10*100/I10</f>
        <v>67.78133279411766</v>
      </c>
      <c r="N10" s="14">
        <f>+L10*100/I10</f>
        <v>13.38216455882352</v>
      </c>
      <c r="O10" s="14">
        <f t="shared" ref="O10:O37" si="1">+J10*100/I10</f>
        <v>18.836502647058822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1080368.1199999999</v>
      </c>
      <c r="K11" s="11">
        <v>1815059.1099999999</v>
      </c>
      <c r="L11" s="13">
        <f t="shared" ref="L11:L36" si="2">+I11-J11-K11</f>
        <v>929572.77</v>
      </c>
      <c r="M11" s="14">
        <f>+K11*100/I11</f>
        <v>47.452525751633985</v>
      </c>
      <c r="N11" s="14">
        <f>+L11*100/I11</f>
        <v>24.302556078431373</v>
      </c>
      <c r="O11" s="14">
        <f t="shared" si="1"/>
        <v>28.244918169934635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25047.299999999996</v>
      </c>
      <c r="L12" s="13">
        <f t="shared" si="2"/>
        <v>204452.7</v>
      </c>
      <c r="M12" s="14">
        <f>+K12*100/I12</f>
        <v>10.913856209150325</v>
      </c>
      <c r="N12" s="14">
        <f>+L12*100/I12</f>
        <v>89.086143790849675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6301.87</v>
      </c>
      <c r="K17" s="11">
        <v>207547.32</v>
      </c>
      <c r="L17" s="13">
        <f t="shared" si="2"/>
        <v>58150.81</v>
      </c>
      <c r="M17" s="14">
        <f>+K17*100/I17</f>
        <v>76.304161764705881</v>
      </c>
      <c r="N17" s="14">
        <f>+L17*100/I17</f>
        <v>21.378974264705882</v>
      </c>
      <c r="O17" s="14">
        <f t="shared" si="1"/>
        <v>2.3168639705882352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1020</v>
      </c>
      <c r="K19" s="11">
        <v>0</v>
      </c>
      <c r="L19" s="13">
        <f t="shared" si="2"/>
        <v>15980</v>
      </c>
      <c r="M19" s="14">
        <f t="shared" si="4"/>
        <v>0</v>
      </c>
      <c r="N19" s="14">
        <f t="shared" si="3"/>
        <v>94</v>
      </c>
      <c r="O19" s="14">
        <f t="shared" si="1"/>
        <v>6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397472.3</v>
      </c>
      <c r="K20" s="11">
        <v>1068452.3999999999</v>
      </c>
      <c r="L20" s="13">
        <f t="shared" si="2"/>
        <v>404075.30000000005</v>
      </c>
      <c r="M20" s="14">
        <f>+K20*100/I20</f>
        <v>57.136491978609619</v>
      </c>
      <c r="N20" s="14">
        <f>+L20*100/I20</f>
        <v>21.608304812834227</v>
      </c>
      <c r="O20" s="14">
        <f t="shared" si="1"/>
        <v>21.25520320855615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56273.75</v>
      </c>
      <c r="K24" s="11">
        <v>25578.15</v>
      </c>
      <c r="L24" s="13">
        <f t="shared" si="2"/>
        <v>79648.100000000006</v>
      </c>
      <c r="M24" s="14">
        <f>+K24*100/I24</f>
        <v>15.837863777089783</v>
      </c>
      <c r="N24" s="14">
        <f>+L24*100/I24</f>
        <v>49.317708978328177</v>
      </c>
      <c r="O24" s="14">
        <f t="shared" si="1"/>
        <v>34.844427244582043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10917</v>
      </c>
      <c r="L26" s="13">
        <f t="shared" si="2"/>
        <v>22533</v>
      </c>
      <c r="M26" s="14">
        <f>+K26*100/I26</f>
        <v>32.108823529411765</v>
      </c>
      <c r="N26" s="14">
        <f>+L26*100/I26</f>
        <v>66.273529411764713</v>
      </c>
      <c r="O26" s="14">
        <f t="shared" si="1"/>
        <v>1.6176470588235294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9253</v>
      </c>
      <c r="K29" s="11">
        <v>21990</v>
      </c>
      <c r="L29" s="13">
        <f t="shared" si="2"/>
        <v>28457</v>
      </c>
      <c r="M29" s="14">
        <f t="shared" si="4"/>
        <v>36.834170854271356</v>
      </c>
      <c r="N29" s="14">
        <f>+L29*100/I29</f>
        <v>47.666666666666664</v>
      </c>
      <c r="O29" s="14">
        <f t="shared" si="1"/>
        <v>15.499162479061976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36335</v>
      </c>
      <c r="K30" s="11">
        <v>11178</v>
      </c>
      <c r="L30" s="13">
        <f t="shared" si="2"/>
        <v>190487</v>
      </c>
      <c r="M30" s="14">
        <f>+K30*100/I30</f>
        <v>4.6966386554621851</v>
      </c>
      <c r="N30" s="14">
        <f>+L30*100/I30</f>
        <v>80.036554621848737</v>
      </c>
      <c r="O30" s="14">
        <f t="shared" si="1"/>
        <v>15.266806722689076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285466.5</v>
      </c>
      <c r="K35" s="11">
        <v>352748.2</v>
      </c>
      <c r="L35" s="13">
        <f>+I35-J35-K35</f>
        <v>126785.29999999999</v>
      </c>
      <c r="M35" s="14">
        <f t="shared" si="4"/>
        <v>46.110875816993463</v>
      </c>
      <c r="N35" s="14">
        <f>+L35*100/I35</f>
        <v>16.573241830065356</v>
      </c>
      <c r="O35" s="14">
        <f t="shared" si="1"/>
        <v>37.315882352941173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48680.54</v>
      </c>
      <c r="L36" s="12">
        <f t="shared" si="2"/>
        <v>67519.459999999992</v>
      </c>
      <c r="M36" s="14">
        <f t="shared" si="4"/>
        <v>41.893752151462998</v>
      </c>
      <c r="N36" s="14">
        <f t="shared" si="3"/>
        <v>58.106247848536995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5320</v>
      </c>
      <c r="K37" s="12">
        <v>107193</v>
      </c>
      <c r="L37" s="13">
        <f>+I37-K37-J37</f>
        <v>57487</v>
      </c>
      <c r="M37" s="14">
        <f t="shared" si="4"/>
        <v>63.054705882352941</v>
      </c>
      <c r="N37" s="14">
        <f>+L37*100/I37</f>
        <v>33.815882352941173</v>
      </c>
      <c r="O37" s="14">
        <f t="shared" si="1"/>
        <v>3.1294117647058823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8081842.6600000001</v>
      </c>
      <c r="K38" s="17">
        <f>SUM(K9:K37)</f>
        <v>17103563.850000001</v>
      </c>
      <c r="L38" s="17">
        <f>+I38-J38-K38</f>
        <v>12778593.489999998</v>
      </c>
      <c r="M38" s="18">
        <f t="shared" si="4"/>
        <v>45.052059451058902</v>
      </c>
      <c r="N38" s="18">
        <f>+L38*100/I38</f>
        <v>33.659765804446309</v>
      </c>
      <c r="O38" s="18">
        <f>+J38*100/I38</f>
        <v>21.288174744494786</v>
      </c>
    </row>
    <row r="39" spans="1:15" ht="42" customHeight="1">
      <c r="A39" s="33" t="s">
        <v>52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B853-7F4D-4F83-ACD0-2C19B9ABA3EF}">
  <dimension ref="A1:R59"/>
  <sheetViews>
    <sheetView zoomScale="60" zoomScaleNormal="60" workbookViewId="0">
      <pane ySplit="8" topLeftCell="A9" activePane="bottomLeft" state="frozen"/>
      <selection activeCell="S29" sqref="A1:XFD1048576"/>
      <selection pane="bottomLeft"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5" t="s">
        <v>1</v>
      </c>
      <c r="C7" s="25" t="s">
        <v>2</v>
      </c>
      <c r="D7" s="25" t="s">
        <v>3</v>
      </c>
      <c r="E7" s="25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5" t="s">
        <v>20</v>
      </c>
      <c r="C8" s="25" t="s">
        <v>20</v>
      </c>
      <c r="D8" s="2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5832179.0800000001</v>
      </c>
      <c r="K9" s="11">
        <v>9832832.1499999985</v>
      </c>
      <c r="L9" s="13">
        <f>+I9-J9-K9</f>
        <v>7435488.7700000033</v>
      </c>
      <c r="M9" s="14">
        <f>+K9*100/I9</f>
        <v>42.565451613601432</v>
      </c>
      <c r="N9" s="14">
        <f>+L9*100/I9</f>
        <v>32.187566373022243</v>
      </c>
      <c r="O9" s="14">
        <f>+J9*100/I9</f>
        <v>25.246982013376332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777217.11</v>
      </c>
      <c r="K10" s="11">
        <v>5455575.1299999999</v>
      </c>
      <c r="L10" s="13">
        <f>+I10-J10-K10</f>
        <v>567207.75999999978</v>
      </c>
      <c r="M10" s="14">
        <f>+K10*100/I10</f>
        <v>80.229046029411762</v>
      </c>
      <c r="N10" s="14">
        <f>+L10*100/I10</f>
        <v>8.3412905882352906</v>
      </c>
      <c r="O10" s="14">
        <f t="shared" ref="O10:O37" si="1">+J10*100/I10</f>
        <v>11.429663382352942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1476169.43</v>
      </c>
      <c r="K11" s="11">
        <v>2078712.3899999997</v>
      </c>
      <c r="L11" s="13">
        <f t="shared" ref="L11:L36" si="2">+I11-J11-K11</f>
        <v>270118.18000000063</v>
      </c>
      <c r="M11" s="14">
        <f>+K11*100/I11</f>
        <v>54.345421960784307</v>
      </c>
      <c r="N11" s="14">
        <f>+L11*100/I11</f>
        <v>7.061913202614396</v>
      </c>
      <c r="O11" s="14">
        <f t="shared" si="1"/>
        <v>38.592664836601308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27017.649999999994</v>
      </c>
      <c r="L12" s="13">
        <f t="shared" si="2"/>
        <v>202482.35</v>
      </c>
      <c r="M12" s="14">
        <f>+K12*100/I12</f>
        <v>11.772396514161217</v>
      </c>
      <c r="N12" s="14">
        <f>+L12*100/I12</f>
        <v>88.227603485838785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213849.19</v>
      </c>
      <c r="L17" s="13">
        <f t="shared" si="2"/>
        <v>58150.81</v>
      </c>
      <c r="M17" s="14">
        <f>+K17*100/I17</f>
        <v>78.621025735294111</v>
      </c>
      <c r="N17" s="14">
        <f>+L17*100/I17</f>
        <v>21.378974264705882</v>
      </c>
      <c r="O17" s="14">
        <f t="shared" si="1"/>
        <v>0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499785</v>
      </c>
      <c r="K20" s="11">
        <v>1128634.7</v>
      </c>
      <c r="L20" s="13">
        <f t="shared" si="2"/>
        <v>241580.30000000005</v>
      </c>
      <c r="M20" s="14">
        <f>+K20*100/I20</f>
        <v>60.354796791443853</v>
      </c>
      <c r="N20" s="14">
        <f>+L20*100/I20</f>
        <v>12.918732620320858</v>
      </c>
      <c r="O20" s="14">
        <f t="shared" si="1"/>
        <v>26.726470588235294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71779.75</v>
      </c>
      <c r="K24" s="11">
        <v>41403.65</v>
      </c>
      <c r="L24" s="13">
        <f t="shared" si="2"/>
        <v>48316.6</v>
      </c>
      <c r="M24" s="14">
        <f>+K24*100/I24</f>
        <v>25.636934984520124</v>
      </c>
      <c r="N24" s="14">
        <f>+L24*100/I24</f>
        <v>29.917399380804955</v>
      </c>
      <c r="O24" s="14">
        <f t="shared" si="1"/>
        <v>44.445665634674924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2230</v>
      </c>
      <c r="K26" s="11">
        <v>10917</v>
      </c>
      <c r="L26" s="13">
        <f t="shared" si="2"/>
        <v>20853</v>
      </c>
      <c r="M26" s="14">
        <f>+K26*100/I26</f>
        <v>32.108823529411765</v>
      </c>
      <c r="N26" s="14">
        <f>+L26*100/I26</f>
        <v>61.332352941176474</v>
      </c>
      <c r="O26" s="14">
        <f t="shared" si="1"/>
        <v>6.5588235294117645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7220</v>
      </c>
      <c r="K29" s="11">
        <v>24023</v>
      </c>
      <c r="L29" s="13">
        <f t="shared" si="2"/>
        <v>28457</v>
      </c>
      <c r="M29" s="14">
        <f t="shared" si="4"/>
        <v>40.239530988274709</v>
      </c>
      <c r="N29" s="14">
        <f>+L29*100/I29</f>
        <v>47.666666666666664</v>
      </c>
      <c r="O29" s="14">
        <f t="shared" si="1"/>
        <v>12.093802345058627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3795</v>
      </c>
      <c r="K30" s="11">
        <v>43718</v>
      </c>
      <c r="L30" s="13">
        <f t="shared" si="2"/>
        <v>190487</v>
      </c>
      <c r="M30" s="14">
        <f>+K30*100/I30</f>
        <v>18.368907563025211</v>
      </c>
      <c r="N30" s="14">
        <f>+L30*100/I30</f>
        <v>80.036554621848737</v>
      </c>
      <c r="O30" s="14">
        <f t="shared" si="1"/>
        <v>1.5945378151260505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232344</v>
      </c>
      <c r="K35" s="11">
        <v>405870.7</v>
      </c>
      <c r="L35" s="13">
        <f>+I35-J35-K35</f>
        <v>126785.29999999999</v>
      </c>
      <c r="M35" s="14">
        <f t="shared" si="4"/>
        <v>53.054993464052288</v>
      </c>
      <c r="N35" s="14">
        <f>+L35*100/I35</f>
        <v>16.573241830065356</v>
      </c>
      <c r="O35" s="14">
        <f t="shared" si="1"/>
        <v>30.371764705882352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68968.179999999993</v>
      </c>
      <c r="L36" s="12">
        <f t="shared" si="2"/>
        <v>47231.820000000007</v>
      </c>
      <c r="M36" s="14">
        <f t="shared" si="4"/>
        <v>59.352994836488804</v>
      </c>
      <c r="N36" s="14">
        <f t="shared" si="3"/>
        <v>40.647005163511196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800</v>
      </c>
      <c r="K37" s="12">
        <v>113313</v>
      </c>
      <c r="L37" s="13">
        <f>+I37-K37-J37</f>
        <v>55887</v>
      </c>
      <c r="M37" s="14">
        <f t="shared" si="4"/>
        <v>66.654705882352943</v>
      </c>
      <c r="N37" s="14">
        <f>+L37*100/I37</f>
        <v>32.874705882352941</v>
      </c>
      <c r="O37" s="14">
        <f t="shared" si="1"/>
        <v>0.47058823529411764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8903519.370000001</v>
      </c>
      <c r="K38" s="17">
        <f>SUM(K9:K37)</f>
        <v>19559914.039999995</v>
      </c>
      <c r="L38" s="17">
        <f>+I38-J38-K38</f>
        <v>9500566.5900000036</v>
      </c>
      <c r="M38" s="18">
        <f t="shared" si="4"/>
        <v>51.522268570224412</v>
      </c>
      <c r="N38" s="18">
        <f>+L38*100/I38</f>
        <v>25.025199109682866</v>
      </c>
      <c r="O38" s="18">
        <f>+J38*100/I38</f>
        <v>23.452532320092722</v>
      </c>
    </row>
    <row r="39" spans="1:15" ht="42" customHeight="1">
      <c r="A39" s="33" t="s">
        <v>53</v>
      </c>
      <c r="B39" s="33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7E26-F7A7-4A01-93D1-8FBC739E29B7}">
  <dimension ref="A1:R59"/>
  <sheetViews>
    <sheetView zoomScale="70" zoomScaleNormal="70" workbookViewId="0">
      <pane ySplit="8" topLeftCell="A33" activePane="bottomLeft" state="frozen"/>
      <selection activeCell="S29" sqref="A1:XFD1048576"/>
      <selection pane="bottomLeft" activeCell="S29" sqref="A1:XFD1048576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6" t="s">
        <v>1</v>
      </c>
      <c r="C7" s="26" t="s">
        <v>2</v>
      </c>
      <c r="D7" s="26" t="s">
        <v>3</v>
      </c>
      <c r="E7" s="26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6" t="s">
        <v>20</v>
      </c>
      <c r="C8" s="26" t="s">
        <v>20</v>
      </c>
      <c r="D8" s="26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4177029.6799999997</v>
      </c>
      <c r="K9" s="11">
        <v>12898581.949999997</v>
      </c>
      <c r="L9" s="13">
        <f>+I9-J9-K9</f>
        <v>6024888.3700000029</v>
      </c>
      <c r="M9" s="14">
        <f>+K9*100/I9</f>
        <v>55.836808510638285</v>
      </c>
      <c r="N9" s="14">
        <f>+L9*100/I9</f>
        <v>26.08120330728773</v>
      </c>
      <c r="O9" s="14">
        <f>+J9*100/I9</f>
        <v>18.081988182073982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592243.6</v>
      </c>
      <c r="K10" s="11">
        <v>6211425.3399999989</v>
      </c>
      <c r="L10" s="13">
        <f>+I10-J10-K10</f>
        <v>-3668.9399999985471</v>
      </c>
      <c r="M10" s="14">
        <f>+K10*100/I10</f>
        <v>91.344490294117634</v>
      </c>
      <c r="N10" s="14">
        <f>+L10*100/I10</f>
        <v>-5.3954999999978631E-2</v>
      </c>
      <c r="O10" s="14">
        <f t="shared" ref="O10:O37" si="1">+J10*100/I10</f>
        <v>8.7094647058823522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1073035.6000000001</v>
      </c>
      <c r="K11" s="11">
        <v>2747332.5899999994</v>
      </c>
      <c r="L11" s="13">
        <f t="shared" ref="L11:L36" si="2">+I11-J11-K11</f>
        <v>4631.8100000005215</v>
      </c>
      <c r="M11" s="14">
        <f>+K11*100/I11</f>
        <v>71.825688627450958</v>
      </c>
      <c r="N11" s="14">
        <f>+L11*100/I11</f>
        <v>0.12109307189543847</v>
      </c>
      <c r="O11" s="14">
        <f t="shared" si="1"/>
        <v>28.053218300653597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65687.3</v>
      </c>
      <c r="K12" s="11">
        <v>32197.999999999993</v>
      </c>
      <c r="L12" s="13">
        <f t="shared" si="2"/>
        <v>131614.70000000001</v>
      </c>
      <c r="M12" s="14">
        <f>+K12*100/I12</f>
        <v>14.029629629629625</v>
      </c>
      <c r="N12" s="14">
        <f>+L12*100/I12</f>
        <v>57.348453159041405</v>
      </c>
      <c r="O12" s="14">
        <f t="shared" si="1"/>
        <v>28.621917211328977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3796</v>
      </c>
      <c r="K17" s="11">
        <v>227724.19</v>
      </c>
      <c r="L17" s="13">
        <f t="shared" si="2"/>
        <v>40479.81</v>
      </c>
      <c r="M17" s="14">
        <f>+K17*100/I17</f>
        <v>83.722128676470589</v>
      </c>
      <c r="N17" s="14">
        <f>+L17*100/I17</f>
        <v>14.882283088235294</v>
      </c>
      <c r="O17" s="14">
        <f t="shared" si="1"/>
        <v>1.3955882352941176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</f>
        <v>1967692</v>
      </c>
      <c r="J20" s="11">
        <v>497212.89999999997</v>
      </c>
      <c r="K20" s="11">
        <v>1345009.7</v>
      </c>
      <c r="L20" s="13">
        <f t="shared" si="2"/>
        <v>125469.40000000014</v>
      </c>
      <c r="M20" s="14">
        <f>+K20*100/I20</f>
        <v>68.354686607456856</v>
      </c>
      <c r="N20" s="14">
        <f>+L20*100/I20</f>
        <v>6.3764755866263698</v>
      </c>
      <c r="O20" s="14">
        <f t="shared" si="1"/>
        <v>25.268837805916778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29099.75</v>
      </c>
      <c r="K24" s="11">
        <v>84083.65</v>
      </c>
      <c r="L24" s="13">
        <f t="shared" si="2"/>
        <v>48316.600000000006</v>
      </c>
      <c r="M24" s="14">
        <f>+K24*100/I24</f>
        <v>52.064179566563467</v>
      </c>
      <c r="N24" s="14">
        <f>+L24*100/I24</f>
        <v>29.917399380804959</v>
      </c>
      <c r="O24" s="14">
        <f t="shared" si="1"/>
        <v>18.018421052631577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1047</v>
      </c>
      <c r="K26" s="11">
        <v>14811</v>
      </c>
      <c r="L26" s="13">
        <f t="shared" si="2"/>
        <v>18142</v>
      </c>
      <c r="M26" s="14">
        <f>+K26*100/I26</f>
        <v>43.561764705882354</v>
      </c>
      <c r="N26" s="14">
        <f>+L26*100/I26</f>
        <v>53.358823529411765</v>
      </c>
      <c r="O26" s="14">
        <f t="shared" si="1"/>
        <v>3.0794117647058825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31243</v>
      </c>
      <c r="L29" s="13">
        <f t="shared" si="2"/>
        <v>28457</v>
      </c>
      <c r="M29" s="14">
        <f t="shared" si="4"/>
        <v>52.333333333333336</v>
      </c>
      <c r="N29" s="14">
        <f>+L29*100/I29</f>
        <v>47.666666666666664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31164</v>
      </c>
      <c r="K30" s="11">
        <v>43718</v>
      </c>
      <c r="L30" s="13">
        <f t="shared" si="2"/>
        <v>163118</v>
      </c>
      <c r="M30" s="14">
        <f>+K30*100/I30</f>
        <v>18.368907563025211</v>
      </c>
      <c r="N30" s="14">
        <f>+L30*100/I30</f>
        <v>68.536974789915973</v>
      </c>
      <c r="O30" s="14">
        <f t="shared" si="1"/>
        <v>13.094117647058823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6480</v>
      </c>
      <c r="K34" s="11">
        <v>0</v>
      </c>
      <c r="L34" s="13">
        <f t="shared" si="2"/>
        <v>320</v>
      </c>
      <c r="M34" s="14">
        <f t="shared" si="4"/>
        <v>0</v>
      </c>
      <c r="N34" s="14">
        <f t="shared" si="3"/>
        <v>4.7058823529411766</v>
      </c>
      <c r="O34" s="14">
        <f t="shared" si="1"/>
        <v>95.294117647058826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218069</v>
      </c>
      <c r="K35" s="11">
        <v>478442.7</v>
      </c>
      <c r="L35" s="13">
        <f>+I35-J35-K35</f>
        <v>68488.299999999988</v>
      </c>
      <c r="M35" s="14">
        <f t="shared" si="4"/>
        <v>62.541529411764706</v>
      </c>
      <c r="N35" s="14">
        <f>+L35*100/I35</f>
        <v>8.9527189542483647</v>
      </c>
      <c r="O35" s="14">
        <f t="shared" si="1"/>
        <v>28.505751633986929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68968.179999999993</v>
      </c>
      <c r="L36" s="12">
        <f t="shared" si="2"/>
        <v>47231.820000000007</v>
      </c>
      <c r="M36" s="14">
        <f t="shared" si="4"/>
        <v>59.352994836488804</v>
      </c>
      <c r="N36" s="14">
        <f t="shared" si="3"/>
        <v>40.647005163511196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11400</v>
      </c>
      <c r="K37" s="12">
        <v>117908</v>
      </c>
      <c r="L37" s="13">
        <f>+I37-K37-J37</f>
        <v>40692</v>
      </c>
      <c r="M37" s="14">
        <f t="shared" si="4"/>
        <v>69.357647058823531</v>
      </c>
      <c r="N37" s="14">
        <f>+L37*100/I37</f>
        <v>23.936470588235295</v>
      </c>
      <c r="O37" s="14">
        <f t="shared" si="1"/>
        <v>6.7058823529411766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38061692</v>
      </c>
      <c r="J38" s="17">
        <f>SUM(J9:J37)</f>
        <v>6706264.8299999991</v>
      </c>
      <c r="K38" s="17">
        <f>SUM(K9:K37)</f>
        <v>24416525.599999994</v>
      </c>
      <c r="L38" s="17">
        <f>+I38-J38-K38</f>
        <v>6938901.5700000077</v>
      </c>
      <c r="M38" s="18">
        <f t="shared" si="4"/>
        <v>64.149869112492411</v>
      </c>
      <c r="N38" s="18">
        <f>+L38*100/I38</f>
        <v>18.230670276035042</v>
      </c>
      <c r="O38" s="18">
        <f>+J38*100/I38</f>
        <v>17.619460611472551</v>
      </c>
    </row>
    <row r="39" spans="1:15" ht="42" customHeight="1">
      <c r="A39" s="33" t="s">
        <v>54</v>
      </c>
      <c r="B39" s="33"/>
      <c r="H39" s="15"/>
      <c r="M39" s="3"/>
      <c r="N39" s="3"/>
    </row>
    <row r="40" spans="1:15" ht="23.25">
      <c r="A40" s="27" t="s">
        <v>55</v>
      </c>
      <c r="N40" s="15"/>
    </row>
    <row r="41" spans="1:15" ht="46.5">
      <c r="A41" s="27" t="s">
        <v>56</v>
      </c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3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0AD9-AE03-4978-981E-CD016DE67A70}">
  <dimension ref="A1:R59"/>
  <sheetViews>
    <sheetView zoomScale="70" zoomScaleNormal="70" workbookViewId="0">
      <pane ySplit="8" topLeftCell="A27" activePane="bottomLeft" state="frozen"/>
      <selection pane="bottomLeft" activeCell="U35" sqref="U35"/>
    </sheetView>
  </sheetViews>
  <sheetFormatPr defaultColWidth="8.85546875" defaultRowHeight="21" outlineLevelCol="1"/>
  <cols>
    <col min="1" max="1" width="64.7109375" style="20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4.28515625" style="2" bestFit="1" customWidth="1"/>
    <col min="9" max="9" width="32.140625" style="4" customWidth="1"/>
    <col min="10" max="10" width="28.140625" style="4" customWidth="1"/>
    <col min="11" max="11" width="23.5703125" style="4" customWidth="1"/>
    <col min="12" max="12" width="24.28515625" style="4" bestFit="1" customWidth="1"/>
    <col min="13" max="13" width="15.140625" style="2" hidden="1" customWidth="1" outlineLevel="1"/>
    <col min="14" max="14" width="14.7109375" style="2" hidden="1" customWidth="1" outlineLevel="1"/>
    <col min="15" max="15" width="14.28515625" style="2" hidden="1" customWidth="1" outlineLevel="1"/>
    <col min="16" max="16" width="13.85546875" style="2" bestFit="1" customWidth="1" collapsed="1"/>
    <col min="17" max="16384" width="8.85546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4" t="s">
        <v>0</v>
      </c>
      <c r="B7" s="28" t="s">
        <v>1</v>
      </c>
      <c r="C7" s="28" t="s">
        <v>2</v>
      </c>
      <c r="D7" s="28" t="s">
        <v>3</v>
      </c>
      <c r="E7" s="28" t="s">
        <v>26</v>
      </c>
      <c r="F7" s="36" t="s">
        <v>30</v>
      </c>
      <c r="G7" s="37"/>
      <c r="H7" s="38"/>
      <c r="I7" s="39" t="s">
        <v>31</v>
      </c>
      <c r="J7" s="39"/>
      <c r="K7" s="39"/>
      <c r="L7" s="39"/>
      <c r="M7" s="40" t="s">
        <v>28</v>
      </c>
      <c r="N7" s="32" t="s">
        <v>29</v>
      </c>
      <c r="O7" s="32" t="s">
        <v>32</v>
      </c>
    </row>
    <row r="8" spans="1:18" s="6" customFormat="1" ht="90" customHeight="1">
      <c r="A8" s="35"/>
      <c r="B8" s="28" t="s">
        <v>20</v>
      </c>
      <c r="C8" s="28" t="s">
        <v>20</v>
      </c>
      <c r="D8" s="28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41"/>
      <c r="N8" s="32"/>
      <c r="O8" s="32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3643365.42</v>
      </c>
      <c r="K9" s="11">
        <v>14458109.610000001</v>
      </c>
      <c r="L9" s="13">
        <f>+I9-J9-K9</f>
        <v>4999024.9699999969</v>
      </c>
      <c r="M9" s="14">
        <f>+K9*100/I9</f>
        <v>62.587864375229984</v>
      </c>
      <c r="N9" s="14">
        <f>+L9*100/I9</f>
        <v>21.640332330469025</v>
      </c>
      <c r="O9" s="14">
        <f>+J9*100/I9</f>
        <v>15.771803294300989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f>6800000+3200000</f>
        <v>10000000</v>
      </c>
      <c r="J10" s="11">
        <v>645552.4</v>
      </c>
      <c r="K10" s="11">
        <v>6554198.4399999985</v>
      </c>
      <c r="L10" s="13">
        <f>+I10-J10-K10</f>
        <v>2800249.1600000011</v>
      </c>
      <c r="M10" s="14">
        <f>+K10*100/I10</f>
        <v>65.54198439999999</v>
      </c>
      <c r="N10" s="14">
        <f>+L10*100/I10</f>
        <v>28.002491600000013</v>
      </c>
      <c r="O10" s="14">
        <f t="shared" ref="O10:O37" si="1">+J10*100/I10</f>
        <v>6.4555239999999996</v>
      </c>
      <c r="P10" s="15"/>
    </row>
    <row r="11" spans="1:18" ht="30.75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f>3825000+960000</f>
        <v>4785000</v>
      </c>
      <c r="J11" s="11">
        <v>1216789.33</v>
      </c>
      <c r="K11" s="11">
        <v>3056981.3699999992</v>
      </c>
      <c r="L11" s="13">
        <f t="shared" ref="L11:L36" si="2">+I11-J11-K11</f>
        <v>511229.30000000075</v>
      </c>
      <c r="M11" s="14">
        <f>+K11*100/I11</f>
        <v>63.886757993730392</v>
      </c>
      <c r="N11" s="14">
        <f>+L11*100/I11</f>
        <v>10.683997910135856</v>
      </c>
      <c r="O11" s="14">
        <f t="shared" si="1"/>
        <v>25.42924409613375</v>
      </c>
      <c r="P11" s="15"/>
      <c r="R11" s="15"/>
    </row>
    <row r="12" spans="1:18" ht="30.75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62798.3</v>
      </c>
      <c r="K12" s="11">
        <v>37057.349999999991</v>
      </c>
      <c r="L12" s="13">
        <f t="shared" si="2"/>
        <v>129644.35000000002</v>
      </c>
      <c r="M12" s="14">
        <f>+K12*100/I12</f>
        <v>16.146993464052283</v>
      </c>
      <c r="N12" s="14">
        <f>+L12*100/I12</f>
        <v>56.489912854030507</v>
      </c>
      <c r="O12" s="14">
        <f t="shared" si="1"/>
        <v>27.36309368191721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1990</v>
      </c>
      <c r="K15" s="11">
        <v>10048</v>
      </c>
      <c r="L15" s="13">
        <f t="shared" si="2"/>
        <v>30462</v>
      </c>
      <c r="M15" s="14">
        <f>+K15*100/I15</f>
        <v>23.642352941176469</v>
      </c>
      <c r="N15" s="14">
        <f>+L15*100/I15</f>
        <v>71.675294117647056</v>
      </c>
      <c r="O15" s="14">
        <f t="shared" si="1"/>
        <v>4.6823529411764708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75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25542</v>
      </c>
      <c r="K17" s="11">
        <v>229870.19</v>
      </c>
      <c r="L17" s="13">
        <f t="shared" si="2"/>
        <v>16587.809999999998</v>
      </c>
      <c r="M17" s="14">
        <f>+K17*100/I17</f>
        <v>84.511099264705877</v>
      </c>
      <c r="N17" s="14">
        <f>+L17*100/I17</f>
        <v>6.0984595588235289</v>
      </c>
      <c r="O17" s="14">
        <f t="shared" si="1"/>
        <v>9.3904411764705884</v>
      </c>
    </row>
    <row r="18" spans="1:15" ht="61.5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</f>
        <v>1967692</v>
      </c>
      <c r="J20" s="11">
        <v>384817.3</v>
      </c>
      <c r="K20" s="11">
        <v>1546307</v>
      </c>
      <c r="L20" s="13">
        <f t="shared" si="2"/>
        <v>36567.699999999953</v>
      </c>
      <c r="M20" s="14">
        <f>+K20*100/I20</f>
        <v>78.584809004661295</v>
      </c>
      <c r="N20" s="14">
        <f>+L20*100/I20</f>
        <v>1.8584056854426381</v>
      </c>
      <c r="O20" s="14">
        <f t="shared" si="1"/>
        <v>19.55678530989606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75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35196.35</v>
      </c>
      <c r="K24" s="11">
        <v>84163.65</v>
      </c>
      <c r="L24" s="13">
        <f t="shared" si="2"/>
        <v>42140</v>
      </c>
      <c r="M24" s="14">
        <f>+K24*100/I24</f>
        <v>52.113715170278638</v>
      </c>
      <c r="N24" s="14">
        <f>+L24*100/I24</f>
        <v>26.092879256965944</v>
      </c>
      <c r="O24" s="14">
        <f t="shared" si="1"/>
        <v>21.793405572755418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75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15858</v>
      </c>
      <c r="L26" s="13">
        <f t="shared" si="2"/>
        <v>18142</v>
      </c>
      <c r="M26" s="14">
        <f>+K26*100/I26</f>
        <v>46.641176470588235</v>
      </c>
      <c r="N26" s="14">
        <f>+L26*100/I26</f>
        <v>53.358823529411765</v>
      </c>
      <c r="O26" s="14">
        <f t="shared" si="1"/>
        <v>0</v>
      </c>
    </row>
    <row r="27" spans="1:15" ht="30.75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75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f>110500+2000</f>
        <v>112500</v>
      </c>
      <c r="J28" s="11">
        <v>40216</v>
      </c>
      <c r="K28" s="11">
        <v>71752.7</v>
      </c>
      <c r="L28" s="13">
        <f t="shared" si="2"/>
        <v>531.30000000000291</v>
      </c>
      <c r="M28" s="14">
        <f>+K28*100/I28</f>
        <v>63.78017777777778</v>
      </c>
      <c r="N28" s="14">
        <f>+L28*100/I28</f>
        <v>0.47226666666666928</v>
      </c>
      <c r="O28" s="14">
        <f t="shared" si="1"/>
        <v>35.747555555555557</v>
      </c>
    </row>
    <row r="29" spans="1:15" ht="61.5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f>59700-2000</f>
        <v>57700</v>
      </c>
      <c r="J29" s="11">
        <v>0</v>
      </c>
      <c r="K29" s="11">
        <v>31243</v>
      </c>
      <c r="L29" s="13">
        <f t="shared" si="2"/>
        <v>26457</v>
      </c>
      <c r="M29" s="14">
        <f t="shared" si="4"/>
        <v>54.147313691507797</v>
      </c>
      <c r="N29" s="14">
        <f>+L29*100/I29</f>
        <v>45.852686308492203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74882</v>
      </c>
      <c r="L30" s="13">
        <f t="shared" si="2"/>
        <v>163118</v>
      </c>
      <c r="M30" s="14">
        <f>+K30*100/I30</f>
        <v>31.463025210084034</v>
      </c>
      <c r="N30" s="14">
        <f>+L30*100/I30</f>
        <v>68.536974789915973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75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6480</v>
      </c>
      <c r="L34" s="13">
        <f t="shared" si="2"/>
        <v>320</v>
      </c>
      <c r="M34" s="14">
        <f t="shared" si="4"/>
        <v>95.294117647058826</v>
      </c>
      <c r="N34" s="14">
        <f t="shared" si="3"/>
        <v>4.7058823529411766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150934.5</v>
      </c>
      <c r="K35" s="11">
        <v>568332.19999999995</v>
      </c>
      <c r="L35" s="13">
        <f>+I35-J35-K35</f>
        <v>45733.300000000047</v>
      </c>
      <c r="M35" s="14">
        <f t="shared" si="4"/>
        <v>74.291790849673191</v>
      </c>
      <c r="N35" s="14">
        <f>+L35*100/I35</f>
        <v>5.9782091503268031</v>
      </c>
      <c r="O35" s="14">
        <f t="shared" si="1"/>
        <v>19.73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102958.13</v>
      </c>
      <c r="L36" s="12">
        <f t="shared" si="2"/>
        <v>13241.869999999995</v>
      </c>
      <c r="M36" s="14">
        <f t="shared" si="4"/>
        <v>88.604242685025824</v>
      </c>
      <c r="N36" s="14">
        <f t="shared" si="3"/>
        <v>11.395757314974178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0</v>
      </c>
      <c r="K37" s="12">
        <v>140858</v>
      </c>
      <c r="L37" s="13">
        <f>+I37-K37-J37</f>
        <v>29142</v>
      </c>
      <c r="M37" s="14">
        <f t="shared" si="4"/>
        <v>82.857647058823531</v>
      </c>
      <c r="N37" s="14">
        <f>+L37*100/I37</f>
        <v>17.142352941176469</v>
      </c>
      <c r="O37" s="14">
        <f t="shared" si="1"/>
        <v>0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42221692</v>
      </c>
      <c r="J38" s="17">
        <f>SUM(J9:J37)</f>
        <v>6207201.5999999996</v>
      </c>
      <c r="K38" s="17">
        <f>SUM(K9:K37)</f>
        <v>27022378.240000002</v>
      </c>
      <c r="L38" s="17">
        <f>+I38-J38-K38</f>
        <v>8992112.1599999964</v>
      </c>
      <c r="M38" s="18">
        <f t="shared" si="4"/>
        <v>64.001173235785998</v>
      </c>
      <c r="N38" s="18">
        <f>+L38*100/I38</f>
        <v>21.297375197564314</v>
      </c>
      <c r="O38" s="18">
        <f>+J38*100/I38</f>
        <v>14.701451566649673</v>
      </c>
    </row>
    <row r="39" spans="1:15" ht="42" customHeight="1">
      <c r="A39" s="33" t="s">
        <v>57</v>
      </c>
      <c r="B39" s="33"/>
      <c r="H39" s="15"/>
      <c r="M39" s="3"/>
      <c r="N39" s="3"/>
    </row>
    <row r="40" spans="1:15" ht="28.5" customHeight="1">
      <c r="A40" s="42" t="s">
        <v>61</v>
      </c>
      <c r="B40" s="42"/>
      <c r="C40" s="42"/>
      <c r="D40" s="42"/>
      <c r="E40" s="42"/>
      <c r="F40" s="42"/>
      <c r="G40" s="42"/>
      <c r="H40" s="42"/>
      <c r="N40" s="15"/>
    </row>
    <row r="41" spans="1:15" ht="33" customHeight="1">
      <c r="A41" s="42" t="s">
        <v>59</v>
      </c>
      <c r="B41" s="42"/>
      <c r="C41" s="42"/>
      <c r="D41" s="42"/>
      <c r="E41" s="42"/>
      <c r="F41" s="42"/>
      <c r="G41" s="42"/>
      <c r="I41" s="2"/>
      <c r="J41" s="15"/>
      <c r="K41" s="2"/>
      <c r="L41" s="3"/>
    </row>
    <row r="42" spans="1:15" ht="30" customHeight="1">
      <c r="A42" s="42" t="s">
        <v>60</v>
      </c>
      <c r="B42" s="42"/>
      <c r="C42" s="42"/>
      <c r="D42" s="42"/>
      <c r="E42" s="42"/>
      <c r="F42" s="42"/>
      <c r="G42" s="42"/>
      <c r="I42" s="2"/>
      <c r="J42" s="3"/>
      <c r="K42" s="15"/>
      <c r="L42" s="15"/>
      <c r="M42" s="15"/>
    </row>
    <row r="43" spans="1:15" ht="23.25">
      <c r="A43" s="42" t="s">
        <v>58</v>
      </c>
      <c r="B43" s="42"/>
      <c r="C43" s="42"/>
      <c r="D43" s="42"/>
      <c r="E43" s="42"/>
      <c r="F43" s="42"/>
      <c r="G43" s="42"/>
      <c r="H43" s="4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3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11">
    <mergeCell ref="A39:B39"/>
    <mergeCell ref="A43:H43"/>
    <mergeCell ref="A42:G42"/>
    <mergeCell ref="A41:G41"/>
    <mergeCell ref="A40:H40"/>
    <mergeCell ref="O7:O8"/>
    <mergeCell ref="A7:A8"/>
    <mergeCell ref="F7:H7"/>
    <mergeCell ref="I7:L7"/>
    <mergeCell ref="M7:M8"/>
    <mergeCell ref="N7:N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ก.ย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2025-10-14T09:31:44Z</dcterms:modified>
</cp:coreProperties>
</file>