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9\รายงานคงเหลือ MMC  รายเดือน ปีงบ 69\อัพเว็บไซต์\"/>
    </mc:Choice>
  </mc:AlternateContent>
  <xr:revisionPtr revIDLastSave="0" documentId="13_ncr:1_{B52EABD8-5472-4D3A-880F-63FCC2532E78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ต.ค 68" sheetId="23" state="hidden" r:id="rId1"/>
    <sheet name="พ.ย 68" sheetId="24" state="hidden" r:id="rId2"/>
    <sheet name="ธ.ค 68" sheetId="25" state="hidden" r:id="rId3"/>
    <sheet name="ม.ค 69" sheetId="26" state="hidden" r:id="rId4"/>
    <sheet name="ก.พ 69" sheetId="27" state="hidden" r:id="rId5"/>
    <sheet name="มี.ค 69" sheetId="2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28" l="1"/>
  <c r="L33" i="28"/>
  <c r="K33" i="28"/>
  <c r="G33" i="28"/>
  <c r="F33" i="28"/>
  <c r="H33" i="28" s="1"/>
  <c r="E33" i="28"/>
  <c r="D33" i="28"/>
  <c r="C33" i="28"/>
  <c r="B33" i="28"/>
  <c r="P32" i="28"/>
  <c r="N32" i="28"/>
  <c r="M32" i="28"/>
  <c r="O32" i="28" s="1"/>
  <c r="H32" i="28"/>
  <c r="P31" i="28"/>
  <c r="N31" i="28"/>
  <c r="M31" i="28"/>
  <c r="O31" i="28" s="1"/>
  <c r="H31" i="28"/>
  <c r="P30" i="28"/>
  <c r="N30" i="28"/>
  <c r="M30" i="28"/>
  <c r="O30" i="28" s="1"/>
  <c r="H30" i="28"/>
  <c r="P29" i="28"/>
  <c r="N29" i="28"/>
  <c r="M29" i="28"/>
  <c r="O29" i="28" s="1"/>
  <c r="H29" i="28"/>
  <c r="P28" i="28"/>
  <c r="N28" i="28"/>
  <c r="M28" i="28"/>
  <c r="O28" i="28" s="1"/>
  <c r="H28" i="28"/>
  <c r="P27" i="28"/>
  <c r="N27" i="28"/>
  <c r="M27" i="28"/>
  <c r="O27" i="28" s="1"/>
  <c r="H27" i="28"/>
  <c r="P26" i="28"/>
  <c r="N26" i="28"/>
  <c r="M26" i="28"/>
  <c r="O26" i="28" s="1"/>
  <c r="H26" i="28"/>
  <c r="P25" i="28"/>
  <c r="N25" i="28"/>
  <c r="M25" i="28"/>
  <c r="O25" i="28" s="1"/>
  <c r="H25" i="28"/>
  <c r="P24" i="28"/>
  <c r="N24" i="28"/>
  <c r="M24" i="28"/>
  <c r="O24" i="28" s="1"/>
  <c r="H24" i="28"/>
  <c r="P23" i="28"/>
  <c r="N23" i="28"/>
  <c r="M23" i="28"/>
  <c r="O23" i="28" s="1"/>
  <c r="H23" i="28"/>
  <c r="P22" i="28"/>
  <c r="N22" i="28"/>
  <c r="M22" i="28"/>
  <c r="O22" i="28" s="1"/>
  <c r="H22" i="28"/>
  <c r="P21" i="28"/>
  <c r="N21" i="28"/>
  <c r="M21" i="28"/>
  <c r="O21" i="28" s="1"/>
  <c r="H21" i="28"/>
  <c r="P20" i="28"/>
  <c r="N20" i="28"/>
  <c r="M20" i="28"/>
  <c r="O20" i="28" s="1"/>
  <c r="H20" i="28"/>
  <c r="P19" i="28"/>
  <c r="N19" i="28"/>
  <c r="M19" i="28"/>
  <c r="O19" i="28" s="1"/>
  <c r="H19" i="28"/>
  <c r="J18" i="28"/>
  <c r="P18" i="28" s="1"/>
  <c r="H18" i="28"/>
  <c r="P17" i="28"/>
  <c r="N17" i="28"/>
  <c r="M17" i="28"/>
  <c r="O17" i="28" s="1"/>
  <c r="H17" i="28"/>
  <c r="P16" i="28"/>
  <c r="N16" i="28"/>
  <c r="M16" i="28"/>
  <c r="O16" i="28" s="1"/>
  <c r="H16" i="28"/>
  <c r="P15" i="28"/>
  <c r="N15" i="28"/>
  <c r="M15" i="28"/>
  <c r="O15" i="28" s="1"/>
  <c r="H15" i="28"/>
  <c r="P14" i="28"/>
  <c r="N14" i="28"/>
  <c r="M14" i="28"/>
  <c r="O14" i="28" s="1"/>
  <c r="H14" i="28"/>
  <c r="P13" i="28"/>
  <c r="N13" i="28"/>
  <c r="M13" i="28"/>
  <c r="O13" i="28" s="1"/>
  <c r="H13" i="28"/>
  <c r="P12" i="28"/>
  <c r="N12" i="28"/>
  <c r="M12" i="28"/>
  <c r="O12" i="28" s="1"/>
  <c r="H12" i="28"/>
  <c r="P11" i="28"/>
  <c r="N11" i="28"/>
  <c r="M11" i="28"/>
  <c r="O11" i="28" s="1"/>
  <c r="H11" i="28"/>
  <c r="P10" i="28"/>
  <c r="N10" i="28"/>
  <c r="M10" i="28"/>
  <c r="O10" i="28" s="1"/>
  <c r="H10" i="28"/>
  <c r="M18" i="28" l="1"/>
  <c r="O18" i="28" s="1"/>
  <c r="J33" i="28"/>
  <c r="K34" i="28" s="1"/>
  <c r="N18" i="28"/>
  <c r="J18" i="27"/>
  <c r="J33" i="27" s="1"/>
  <c r="L34" i="28" l="1"/>
  <c r="N33" i="28"/>
  <c r="M33" i="28"/>
  <c r="M34" i="28" s="1"/>
  <c r="P33" i="28"/>
  <c r="L33" i="27"/>
  <c r="L34" i="27" s="1"/>
  <c r="K33" i="27"/>
  <c r="K34" i="27" s="1"/>
  <c r="O45" i="27"/>
  <c r="G33" i="27"/>
  <c r="F33" i="27"/>
  <c r="E33" i="27"/>
  <c r="D33" i="27"/>
  <c r="C33" i="27"/>
  <c r="B33" i="27"/>
  <c r="P32" i="27"/>
  <c r="N32" i="27"/>
  <c r="M32" i="27"/>
  <c r="O32" i="27" s="1"/>
  <c r="H32" i="27"/>
  <c r="P31" i="27"/>
  <c r="N31" i="27"/>
  <c r="M31" i="27"/>
  <c r="O31" i="27" s="1"/>
  <c r="H31" i="27"/>
  <c r="P30" i="27"/>
  <c r="N30" i="27"/>
  <c r="M30" i="27"/>
  <c r="O30" i="27" s="1"/>
  <c r="H30" i="27"/>
  <c r="P29" i="27"/>
  <c r="N29" i="27"/>
  <c r="M29" i="27"/>
  <c r="O29" i="27" s="1"/>
  <c r="H29" i="27"/>
  <c r="P28" i="27"/>
  <c r="N28" i="27"/>
  <c r="M28" i="27"/>
  <c r="O28" i="27" s="1"/>
  <c r="H28" i="27"/>
  <c r="P27" i="27"/>
  <c r="N27" i="27"/>
  <c r="M27" i="27"/>
  <c r="O27" i="27" s="1"/>
  <c r="H27" i="27"/>
  <c r="P26" i="27"/>
  <c r="N26" i="27"/>
  <c r="M26" i="27"/>
  <c r="O26" i="27" s="1"/>
  <c r="H26" i="27"/>
  <c r="P25" i="27"/>
  <c r="N25" i="27"/>
  <c r="M25" i="27"/>
  <c r="O25" i="27" s="1"/>
  <c r="H25" i="27"/>
  <c r="P24" i="27"/>
  <c r="N24" i="27"/>
  <c r="M24" i="27"/>
  <c r="O24" i="27" s="1"/>
  <c r="H24" i="27"/>
  <c r="P23" i="27"/>
  <c r="N23" i="27"/>
  <c r="M23" i="27"/>
  <c r="O23" i="27" s="1"/>
  <c r="H23" i="27"/>
  <c r="P22" i="27"/>
  <c r="N22" i="27"/>
  <c r="M22" i="27"/>
  <c r="O22" i="27" s="1"/>
  <c r="H22" i="27"/>
  <c r="P21" i="27"/>
  <c r="N21" i="27"/>
  <c r="M21" i="27"/>
  <c r="O21" i="27" s="1"/>
  <c r="H21" i="27"/>
  <c r="P20" i="27"/>
  <c r="N20" i="27"/>
  <c r="M20" i="27"/>
  <c r="O20" i="27" s="1"/>
  <c r="H20" i="27"/>
  <c r="P19" i="27"/>
  <c r="N19" i="27"/>
  <c r="M19" i="27"/>
  <c r="O19" i="27" s="1"/>
  <c r="H19" i="27"/>
  <c r="P18" i="27"/>
  <c r="N18" i="27"/>
  <c r="M18" i="27"/>
  <c r="O18" i="27" s="1"/>
  <c r="H18" i="27"/>
  <c r="P17" i="27"/>
  <c r="N17" i="27"/>
  <c r="M17" i="27"/>
  <c r="O17" i="27" s="1"/>
  <c r="H17" i="27"/>
  <c r="P16" i="27"/>
  <c r="N16" i="27"/>
  <c r="M16" i="27"/>
  <c r="O16" i="27" s="1"/>
  <c r="H16" i="27"/>
  <c r="P15" i="27"/>
  <c r="N15" i="27"/>
  <c r="M15" i="27"/>
  <c r="O15" i="27" s="1"/>
  <c r="H15" i="27"/>
  <c r="P14" i="27"/>
  <c r="N14" i="27"/>
  <c r="M14" i="27"/>
  <c r="O14" i="27" s="1"/>
  <c r="H14" i="27"/>
  <c r="P13" i="27"/>
  <c r="N13" i="27"/>
  <c r="M13" i="27"/>
  <c r="O13" i="27" s="1"/>
  <c r="H13" i="27"/>
  <c r="P12" i="27"/>
  <c r="N12" i="27"/>
  <c r="M12" i="27"/>
  <c r="O12" i="27" s="1"/>
  <c r="H12" i="27"/>
  <c r="P11" i="27"/>
  <c r="N11" i="27"/>
  <c r="M11" i="27"/>
  <c r="O11" i="27" s="1"/>
  <c r="H11" i="27"/>
  <c r="P10" i="27"/>
  <c r="N10" i="27"/>
  <c r="M10" i="27"/>
  <c r="O10" i="27" s="1"/>
  <c r="H10" i="27"/>
  <c r="O43" i="26"/>
  <c r="L32" i="26"/>
  <c r="K32" i="26"/>
  <c r="P32" i="26" s="1"/>
  <c r="J32" i="26"/>
  <c r="G32" i="26"/>
  <c r="F32" i="26"/>
  <c r="H32" i="26" s="1"/>
  <c r="E32" i="26"/>
  <c r="D32" i="26"/>
  <c r="C32" i="26"/>
  <c r="B32" i="26"/>
  <c r="P31" i="26"/>
  <c r="N31" i="26"/>
  <c r="M31" i="26"/>
  <c r="O31" i="26" s="1"/>
  <c r="H31" i="26"/>
  <c r="P30" i="26"/>
  <c r="N30" i="26"/>
  <c r="M30" i="26"/>
  <c r="O30" i="26" s="1"/>
  <c r="H30" i="26"/>
  <c r="P29" i="26"/>
  <c r="N29" i="26"/>
  <c r="M29" i="26"/>
  <c r="O29" i="26" s="1"/>
  <c r="H29" i="26"/>
  <c r="P28" i="26"/>
  <c r="N28" i="26"/>
  <c r="M28" i="26"/>
  <c r="O28" i="26" s="1"/>
  <c r="H28" i="26"/>
  <c r="P27" i="26"/>
  <c r="N27" i="26"/>
  <c r="M27" i="26"/>
  <c r="O27" i="26" s="1"/>
  <c r="H27" i="26"/>
  <c r="P26" i="26"/>
  <c r="N26" i="26"/>
  <c r="M26" i="26"/>
  <c r="O26" i="26" s="1"/>
  <c r="H26" i="26"/>
  <c r="P25" i="26"/>
  <c r="N25" i="26"/>
  <c r="M25" i="26"/>
  <c r="O25" i="26" s="1"/>
  <c r="H25" i="26"/>
  <c r="P24" i="26"/>
  <c r="N24" i="26"/>
  <c r="M24" i="26"/>
  <c r="O24" i="26" s="1"/>
  <c r="H24" i="26"/>
  <c r="P23" i="26"/>
  <c r="N23" i="26"/>
  <c r="M23" i="26"/>
  <c r="O23" i="26" s="1"/>
  <c r="H23" i="26"/>
  <c r="P22" i="26"/>
  <c r="N22" i="26"/>
  <c r="M22" i="26"/>
  <c r="O22" i="26" s="1"/>
  <c r="H22" i="26"/>
  <c r="P21" i="26"/>
  <c r="N21" i="26"/>
  <c r="M21" i="26"/>
  <c r="O21" i="26" s="1"/>
  <c r="H21" i="26"/>
  <c r="P20" i="26"/>
  <c r="N20" i="26"/>
  <c r="M20" i="26"/>
  <c r="O20" i="26" s="1"/>
  <c r="H20" i="26"/>
  <c r="P19" i="26"/>
  <c r="N19" i="26"/>
  <c r="M19" i="26"/>
  <c r="O19" i="26" s="1"/>
  <c r="H19" i="26"/>
  <c r="P18" i="26"/>
  <c r="N18" i="26"/>
  <c r="M18" i="26"/>
  <c r="O18" i="26" s="1"/>
  <c r="H18" i="26"/>
  <c r="P17" i="26"/>
  <c r="N17" i="26"/>
  <c r="M17" i="26"/>
  <c r="O17" i="26" s="1"/>
  <c r="H17" i="26"/>
  <c r="P16" i="26"/>
  <c r="N16" i="26"/>
  <c r="M16" i="26"/>
  <c r="O16" i="26" s="1"/>
  <c r="H16" i="26"/>
  <c r="P15" i="26"/>
  <c r="N15" i="26"/>
  <c r="M15" i="26"/>
  <c r="O15" i="26" s="1"/>
  <c r="H15" i="26"/>
  <c r="P14" i="26"/>
  <c r="N14" i="26"/>
  <c r="M14" i="26"/>
  <c r="O14" i="26" s="1"/>
  <c r="H14" i="26"/>
  <c r="P13" i="26"/>
  <c r="N13" i="26"/>
  <c r="M13" i="26"/>
  <c r="O13" i="26" s="1"/>
  <c r="H13" i="26"/>
  <c r="P12" i="26"/>
  <c r="N12" i="26"/>
  <c r="M12" i="26"/>
  <c r="O12" i="26" s="1"/>
  <c r="H12" i="26"/>
  <c r="P11" i="26"/>
  <c r="N11" i="26"/>
  <c r="M11" i="26"/>
  <c r="O11" i="26" s="1"/>
  <c r="H11" i="26"/>
  <c r="P10" i="26"/>
  <c r="N10" i="26"/>
  <c r="M10" i="26"/>
  <c r="O10" i="26" s="1"/>
  <c r="H10" i="26"/>
  <c r="P9" i="26"/>
  <c r="N9" i="26"/>
  <c r="M9" i="26"/>
  <c r="O9" i="26" s="1"/>
  <c r="H9" i="26"/>
  <c r="O43" i="25"/>
  <c r="L32" i="25"/>
  <c r="K32" i="25"/>
  <c r="J32" i="25"/>
  <c r="G32" i="25"/>
  <c r="F32" i="25"/>
  <c r="H32" i="25" s="1"/>
  <c r="E32" i="25"/>
  <c r="D32" i="25"/>
  <c r="C32" i="25"/>
  <c r="B32" i="25"/>
  <c r="P31" i="25"/>
  <c r="N31" i="25"/>
  <c r="M31" i="25"/>
  <c r="O31" i="25" s="1"/>
  <c r="H31" i="25"/>
  <c r="P30" i="25"/>
  <c r="N30" i="25"/>
  <c r="M30" i="25"/>
  <c r="O30" i="25" s="1"/>
  <c r="H30" i="25"/>
  <c r="P29" i="25"/>
  <c r="N29" i="25"/>
  <c r="M29" i="25"/>
  <c r="O29" i="25" s="1"/>
  <c r="H29" i="25"/>
  <c r="P28" i="25"/>
  <c r="N28" i="25"/>
  <c r="M28" i="25"/>
  <c r="O28" i="25" s="1"/>
  <c r="H28" i="25"/>
  <c r="P27" i="25"/>
  <c r="N27" i="25"/>
  <c r="M27" i="25"/>
  <c r="O27" i="25" s="1"/>
  <c r="H27" i="25"/>
  <c r="P26" i="25"/>
  <c r="N26" i="25"/>
  <c r="M26" i="25"/>
  <c r="O26" i="25" s="1"/>
  <c r="H26" i="25"/>
  <c r="P25" i="25"/>
  <c r="N25" i="25"/>
  <c r="M25" i="25"/>
  <c r="O25" i="25" s="1"/>
  <c r="H25" i="25"/>
  <c r="P24" i="25"/>
  <c r="N24" i="25"/>
  <c r="M24" i="25"/>
  <c r="O24" i="25" s="1"/>
  <c r="H24" i="25"/>
  <c r="P23" i="25"/>
  <c r="N23" i="25"/>
  <c r="M23" i="25"/>
  <c r="O23" i="25" s="1"/>
  <c r="H23" i="25"/>
  <c r="P22" i="25"/>
  <c r="N22" i="25"/>
  <c r="M22" i="25"/>
  <c r="O22" i="25" s="1"/>
  <c r="H22" i="25"/>
  <c r="P21" i="25"/>
  <c r="N21" i="25"/>
  <c r="M21" i="25"/>
  <c r="O21" i="25" s="1"/>
  <c r="H21" i="25"/>
  <c r="P20" i="25"/>
  <c r="N20" i="25"/>
  <c r="M20" i="25"/>
  <c r="O20" i="25" s="1"/>
  <c r="H20" i="25"/>
  <c r="P19" i="25"/>
  <c r="N19" i="25"/>
  <c r="M19" i="25"/>
  <c r="O19" i="25" s="1"/>
  <c r="H19" i="25"/>
  <c r="P18" i="25"/>
  <c r="N18" i="25"/>
  <c r="M18" i="25"/>
  <c r="O18" i="25" s="1"/>
  <c r="H18" i="25"/>
  <c r="P17" i="25"/>
  <c r="N17" i="25"/>
  <c r="M17" i="25"/>
  <c r="O17" i="25" s="1"/>
  <c r="H17" i="25"/>
  <c r="P16" i="25"/>
  <c r="N16" i="25"/>
  <c r="M16" i="25"/>
  <c r="O16" i="25" s="1"/>
  <c r="H16" i="25"/>
  <c r="P15" i="25"/>
  <c r="N15" i="25"/>
  <c r="M15" i="25"/>
  <c r="O15" i="25" s="1"/>
  <c r="H15" i="25"/>
  <c r="P14" i="25"/>
  <c r="N14" i="25"/>
  <c r="M14" i="25"/>
  <c r="O14" i="25" s="1"/>
  <c r="H14" i="25"/>
  <c r="P13" i="25"/>
  <c r="N13" i="25"/>
  <c r="M13" i="25"/>
  <c r="O13" i="25" s="1"/>
  <c r="H13" i="25"/>
  <c r="P12" i="25"/>
  <c r="N12" i="25"/>
  <c r="M12" i="25"/>
  <c r="O12" i="25" s="1"/>
  <c r="H12" i="25"/>
  <c r="P11" i="25"/>
  <c r="N11" i="25"/>
  <c r="M11" i="25"/>
  <c r="O11" i="25" s="1"/>
  <c r="H11" i="25"/>
  <c r="P10" i="25"/>
  <c r="N10" i="25"/>
  <c r="M10" i="25"/>
  <c r="O10" i="25" s="1"/>
  <c r="H10" i="25"/>
  <c r="P9" i="25"/>
  <c r="N9" i="25"/>
  <c r="M9" i="25"/>
  <c r="O9" i="25" s="1"/>
  <c r="H9" i="25"/>
  <c r="O43" i="24"/>
  <c r="L32" i="24"/>
  <c r="K32" i="24"/>
  <c r="P32" i="24" s="1"/>
  <c r="J32" i="24"/>
  <c r="G32" i="24"/>
  <c r="F32" i="24"/>
  <c r="E32" i="24"/>
  <c r="D32" i="24"/>
  <c r="C32" i="24"/>
  <c r="B32" i="24"/>
  <c r="P31" i="24"/>
  <c r="N31" i="24"/>
  <c r="M31" i="24"/>
  <c r="O31" i="24" s="1"/>
  <c r="H31" i="24"/>
  <c r="P30" i="24"/>
  <c r="N30" i="24"/>
  <c r="M30" i="24"/>
  <c r="O30" i="24" s="1"/>
  <c r="H30" i="24"/>
  <c r="P29" i="24"/>
  <c r="N29" i="24"/>
  <c r="M29" i="24"/>
  <c r="O29" i="24" s="1"/>
  <c r="H29" i="24"/>
  <c r="P28" i="24"/>
  <c r="N28" i="24"/>
  <c r="M28" i="24"/>
  <c r="O28" i="24" s="1"/>
  <c r="H28" i="24"/>
  <c r="P27" i="24"/>
  <c r="N27" i="24"/>
  <c r="M27" i="24"/>
  <c r="O27" i="24" s="1"/>
  <c r="H27" i="24"/>
  <c r="P26" i="24"/>
  <c r="N26" i="24"/>
  <c r="M26" i="24"/>
  <c r="O26" i="24" s="1"/>
  <c r="H26" i="24"/>
  <c r="P25" i="24"/>
  <c r="N25" i="24"/>
  <c r="M25" i="24"/>
  <c r="O25" i="24" s="1"/>
  <c r="H25" i="24"/>
  <c r="P24" i="24"/>
  <c r="N24" i="24"/>
  <c r="M24" i="24"/>
  <c r="O24" i="24" s="1"/>
  <c r="H24" i="24"/>
  <c r="P23" i="24"/>
  <c r="N23" i="24"/>
  <c r="M23" i="24"/>
  <c r="O23" i="24" s="1"/>
  <c r="H23" i="24"/>
  <c r="P22" i="24"/>
  <c r="N22" i="24"/>
  <c r="M22" i="24"/>
  <c r="O22" i="24" s="1"/>
  <c r="H22" i="24"/>
  <c r="P21" i="24"/>
  <c r="N21" i="24"/>
  <c r="M21" i="24"/>
  <c r="O21" i="24" s="1"/>
  <c r="H21" i="24"/>
  <c r="P20" i="24"/>
  <c r="N20" i="24"/>
  <c r="M20" i="24"/>
  <c r="O20" i="24" s="1"/>
  <c r="H20" i="24"/>
  <c r="P19" i="24"/>
  <c r="N19" i="24"/>
  <c r="M19" i="24"/>
  <c r="O19" i="24" s="1"/>
  <c r="H19" i="24"/>
  <c r="P18" i="24"/>
  <c r="N18" i="24"/>
  <c r="M18" i="24"/>
  <c r="O18" i="24" s="1"/>
  <c r="H18" i="24"/>
  <c r="P17" i="24"/>
  <c r="N17" i="24"/>
  <c r="M17" i="24"/>
  <c r="O17" i="24" s="1"/>
  <c r="H17" i="24"/>
  <c r="P16" i="24"/>
  <c r="N16" i="24"/>
  <c r="M16" i="24"/>
  <c r="O16" i="24" s="1"/>
  <c r="H16" i="24"/>
  <c r="P15" i="24"/>
  <c r="N15" i="24"/>
  <c r="M15" i="24"/>
  <c r="O15" i="24" s="1"/>
  <c r="H15" i="24"/>
  <c r="P14" i="24"/>
  <c r="N14" i="24"/>
  <c r="M14" i="24"/>
  <c r="O14" i="24" s="1"/>
  <c r="H14" i="24"/>
  <c r="P13" i="24"/>
  <c r="N13" i="24"/>
  <c r="M13" i="24"/>
  <c r="O13" i="24" s="1"/>
  <c r="H13" i="24"/>
  <c r="P12" i="24"/>
  <c r="N12" i="24"/>
  <c r="M12" i="24"/>
  <c r="O12" i="24" s="1"/>
  <c r="H12" i="24"/>
  <c r="P11" i="24"/>
  <c r="N11" i="24"/>
  <c r="M11" i="24"/>
  <c r="O11" i="24" s="1"/>
  <c r="H11" i="24"/>
  <c r="P10" i="24"/>
  <c r="N10" i="24"/>
  <c r="M10" i="24"/>
  <c r="O10" i="24" s="1"/>
  <c r="H10" i="24"/>
  <c r="P9" i="24"/>
  <c r="N9" i="24"/>
  <c r="M9" i="24"/>
  <c r="O9" i="24" s="1"/>
  <c r="H9" i="24"/>
  <c r="H32" i="24" l="1"/>
  <c r="P32" i="25"/>
  <c r="H33" i="27"/>
  <c r="O33" i="28"/>
  <c r="P33" i="27"/>
  <c r="M33" i="27"/>
  <c r="N33" i="27"/>
  <c r="M32" i="26"/>
  <c r="O32" i="26" s="1"/>
  <c r="N32" i="26"/>
  <c r="M32" i="25"/>
  <c r="O32" i="25" s="1"/>
  <c r="N32" i="25"/>
  <c r="M32" i="24"/>
  <c r="O32" i="24" s="1"/>
  <c r="N32" i="24"/>
  <c r="J32" i="23"/>
  <c r="L32" i="23"/>
  <c r="K32" i="23"/>
  <c r="G32" i="23"/>
  <c r="F32" i="23"/>
  <c r="E32" i="23"/>
  <c r="D32" i="23"/>
  <c r="C32" i="23"/>
  <c r="B32" i="23"/>
  <c r="P31" i="23"/>
  <c r="N31" i="23"/>
  <c r="M31" i="23"/>
  <c r="O31" i="23" s="1"/>
  <c r="H31" i="23"/>
  <c r="P30" i="23"/>
  <c r="N30" i="23"/>
  <c r="M30" i="23"/>
  <c r="O30" i="23" s="1"/>
  <c r="H30" i="23"/>
  <c r="P29" i="23"/>
  <c r="N29" i="23"/>
  <c r="M29" i="23"/>
  <c r="O29" i="23" s="1"/>
  <c r="H29" i="23"/>
  <c r="P28" i="23"/>
  <c r="N28" i="23"/>
  <c r="M28" i="23"/>
  <c r="O28" i="23" s="1"/>
  <c r="H28" i="23"/>
  <c r="P27" i="23"/>
  <c r="N27" i="23"/>
  <c r="M27" i="23"/>
  <c r="O27" i="23" s="1"/>
  <c r="H27" i="23"/>
  <c r="P26" i="23"/>
  <c r="N26" i="23"/>
  <c r="M26" i="23"/>
  <c r="O26" i="23" s="1"/>
  <c r="H26" i="23"/>
  <c r="P25" i="23"/>
  <c r="N25" i="23"/>
  <c r="M25" i="23"/>
  <c r="O25" i="23" s="1"/>
  <c r="H25" i="23"/>
  <c r="P24" i="23"/>
  <c r="N24" i="23"/>
  <c r="M24" i="23"/>
  <c r="O24" i="23" s="1"/>
  <c r="H24" i="23"/>
  <c r="P23" i="23"/>
  <c r="N23" i="23"/>
  <c r="M23" i="23"/>
  <c r="O23" i="23" s="1"/>
  <c r="H23" i="23"/>
  <c r="P22" i="23"/>
  <c r="N22" i="23"/>
  <c r="M22" i="23"/>
  <c r="O22" i="23" s="1"/>
  <c r="H22" i="23"/>
  <c r="P21" i="23"/>
  <c r="N21" i="23"/>
  <c r="M21" i="23"/>
  <c r="O21" i="23" s="1"/>
  <c r="H21" i="23"/>
  <c r="P20" i="23"/>
  <c r="N20" i="23"/>
  <c r="M20" i="23"/>
  <c r="O20" i="23" s="1"/>
  <c r="H20" i="23"/>
  <c r="N19" i="23"/>
  <c r="M19" i="23"/>
  <c r="O19" i="23" s="1"/>
  <c r="P19" i="23"/>
  <c r="H19" i="23"/>
  <c r="P18" i="23"/>
  <c r="N18" i="23"/>
  <c r="M18" i="23"/>
  <c r="O18" i="23" s="1"/>
  <c r="H18" i="23"/>
  <c r="P17" i="23"/>
  <c r="N17" i="23"/>
  <c r="M17" i="23"/>
  <c r="O17" i="23" s="1"/>
  <c r="H17" i="23"/>
  <c r="N16" i="23"/>
  <c r="M16" i="23"/>
  <c r="O16" i="23" s="1"/>
  <c r="P16" i="23"/>
  <c r="H16" i="23"/>
  <c r="P15" i="23"/>
  <c r="N15" i="23"/>
  <c r="M15" i="23"/>
  <c r="O15" i="23" s="1"/>
  <c r="H15" i="23"/>
  <c r="P14" i="23"/>
  <c r="N14" i="23"/>
  <c r="M14" i="23"/>
  <c r="O14" i="23" s="1"/>
  <c r="H14" i="23"/>
  <c r="P13" i="23"/>
  <c r="N13" i="23"/>
  <c r="M13" i="23"/>
  <c r="O13" i="23" s="1"/>
  <c r="H13" i="23"/>
  <c r="P12" i="23"/>
  <c r="N12" i="23"/>
  <c r="M12" i="23"/>
  <c r="O12" i="23" s="1"/>
  <c r="H12" i="23"/>
  <c r="P11" i="23"/>
  <c r="N11" i="23"/>
  <c r="H11" i="23"/>
  <c r="M10" i="23"/>
  <c r="O10" i="23" s="1"/>
  <c r="H10" i="23"/>
  <c r="P9" i="23"/>
  <c r="N9" i="23"/>
  <c r="M9" i="23"/>
  <c r="O9" i="23" s="1"/>
  <c r="H9" i="23"/>
  <c r="O33" i="27" l="1"/>
  <c r="M34" i="27"/>
  <c r="H32" i="23"/>
  <c r="N10" i="23"/>
  <c r="M11" i="23"/>
  <c r="O11" i="23" s="1"/>
  <c r="P10" i="23"/>
  <c r="P32" i="23" l="1"/>
  <c r="O43" i="23"/>
  <c r="N32" i="23"/>
  <c r="M32" i="23"/>
  <c r="O32" i="23" s="1"/>
</calcChain>
</file>

<file path=xl/sharedStrings.xml><?xml version="1.0" encoding="utf-8"?>
<sst xmlns="http://schemas.openxmlformats.org/spreadsheetml/2006/main" count="302" uniqueCount="53">
  <si>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</si>
  <si>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</si>
  <si>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</si>
  <si>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</si>
  <si>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</si>
  <si>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</si>
  <si>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</si>
  <si>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 xml:space="preserve">หน่วยส่งเสริม&amp;พัฒนาการศึกษาตัวตนเอง </t>
  </si>
  <si>
    <t>งานสื่อสารองค์กร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</si>
  <si>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</si>
  <si>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</si>
  <si>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</si>
  <si>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</si>
  <si>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</si>
  <si>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</si>
  <si>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</si>
  <si>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</si>
  <si>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</si>
  <si>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</si>
  <si>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</si>
  <si>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</si>
  <si>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</si>
  <si>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</si>
  <si>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</si>
  <si>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</si>
  <si>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</si>
  <si>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</si>
  <si>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</si>
  <si>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</si>
  <si>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</si>
  <si>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</si>
  <si>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</si>
  <si>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</si>
  <si>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</si>
  <si>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</si>
  <si>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</si>
  <si>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</si>
  <si>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</si>
  <si>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</si>
  <si>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</si>
  <si>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t>ปี งปม 2568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</si>
  <si>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</si>
  <si>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68
</t>
    </r>
  </si>
  <si>
    <t>ปีงบประมาณ 2569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</si>
  <si>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</si>
  <si>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ม.ค 69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</si>
  <si>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28 ก.พ 69
</t>
    </r>
  </si>
  <si>
    <t xml:space="preserve">น.สนับสนุนการศึกษาและศิษย์เก่าสัมพันธ์ (ห้องสมุด) </t>
  </si>
  <si>
    <t xml:space="preserve">1. งบประมาณได้รับจัดสรร จำนวนเงิน 37,964,000.00 บาท ได้รับงบประมาณจัดสรรเพิ่มเติม จำนวนเงิน 505,120.00 บาท  รวมเป็นเงินทั้งสิ้น 38,469,120.00 บาท </t>
  </si>
  <si>
    <t xml:space="preserve">2. สาขาวิชาศัลยศาสตร์ช่องปากและแม็กซิลโลเฟเชียล ได้รับงบประมาณจัดสรรเพิ่มเติม ครั้งที่ 1 จำนวนเงิน 53,500.00 บาท รวมเป็นเงินได้รับทั้งสิ้น 62,000.00 บาท </t>
  </si>
  <si>
    <t xml:space="preserve">3. งานนวัตกรรมดิจิทัลและศูนย์ข้อมูลสารสนเทศ ได้รับงบประมาณจัดสรรเพิ่มเติม ครั้งที่ 1 จำนวนเงิน 451,620.00 บาท รวมเป็นเงินได้รับทั้งสิ้น 738,200.00 บาท </t>
  </si>
  <si>
    <t>ร้อยละ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</si>
  <si>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มี.ค 69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</si>
</sst>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43" fontId="3" fillId="4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43" fontId="12" fillId="4" borderId="0" xfId="1" applyFont="1" applyFill="1" applyAlignment="1">
      <alignment vertical="top"/>
    </xf>
    <xf numFmtId="43" fontId="5" fillId="2" borderId="0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top"/>
    </xf>
    <xf numFmtId="164" fontId="11" fillId="4" borderId="0" xfId="0" applyNumberFormat="1" applyFont="1" applyFill="1" applyAlignment="1">
      <alignment vertical="top"/>
    </xf>
    <xf numFmtId="43" fontId="11" fillId="4" borderId="0" xfId="0" applyNumberFormat="1" applyFont="1" applyFill="1" applyAlignment="1">
      <alignment vertical="top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43" fontId="4" fillId="2" borderId="4" xfId="1" applyFont="1" applyFill="1" applyBorder="1" applyAlignment="1">
      <alignment horizontal="right" vertical="center" wrapText="1"/>
    </xf>
    <xf numFmtId="43" fontId="4" fillId="2" borderId="5" xfId="1" applyFont="1" applyFill="1" applyBorder="1" applyAlignment="1">
      <alignment horizontal="right" vertical="center" wrapText="1"/>
    </xf>
    <xf numFmtId="43" fontId="4" fillId="2" borderId="6" xfId="1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H="1" flipV="1">
          <a:off x="9860489" y="13641233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1620501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3581410-2B7E-406D-B987-0D2DC6DCD3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E53A1B9C-B32A-413A-974E-69BF6D1FFF81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พฤศจิกายน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765201E-7DE8-480C-A157-B1738470238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F015935B-9044-451B-BC72-8D659FA5BA5F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91FAE8E-12EB-4019-A0D4-F87391EF480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E9BBCEEB-CF57-4035-851A-51952D8994D9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AA87BFA-952D-4204-AEAE-99132038B83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0460C79-30CF-4274-A79A-85AC1C64639C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CF81F1B-375F-4EC2-BCB1-BFA03B5A4C4C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E56F18A9-C0E1-490C-9CB7-A60DCD978FE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56A6ED0-02B4-4DF3-A26A-8BD5D17E52D7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F0B3F66C-7B36-4AE1-B5BD-B0D513198A8B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07E52AE4-7F03-4B20-A1C7-5E179B3804F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C4E3A03B-0940-4E25-98CF-C1022854A4D5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มกราคม 2569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7CF1384E-6D17-4918-9A9C-5F8480A6CE31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1150D213-15F0-42A6-8C9D-8F29F2BD93B4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227EDABE-5804-4FC5-AFBD-8741CCF13475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1D0B5050-0C0E-4172-84FA-CFDADA984B57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32</xdr:row>
      <xdr:rowOff>79375</xdr:rowOff>
    </xdr:from>
    <xdr:to>
      <xdr:col>2</xdr:col>
      <xdr:colOff>247650</xdr:colOff>
      <xdr:row>32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FE3338AE-2B0F-4603-AB74-378D792DC15D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707076</xdr:colOff>
      <xdr:row>1</xdr:row>
      <xdr:rowOff>24328</xdr:rowOff>
    </xdr:from>
    <xdr:to>
      <xdr:col>12</xdr:col>
      <xdr:colOff>893537</xdr:colOff>
      <xdr:row>6</xdr:row>
      <xdr:rowOff>176893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C3F8177-48FD-4B3B-8443-14A35E887559}"/>
            </a:ext>
          </a:extLst>
        </xdr:cNvPr>
        <xdr:cNvSpPr/>
      </xdr:nvSpPr>
      <xdr:spPr>
        <a:xfrm>
          <a:off x="707076" y="296471"/>
          <a:ext cx="19250068" cy="1676565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28 กุมภาพันธ์ 2569</a:t>
          </a:r>
          <a:r>
            <a:rPr lang="th-TH" sz="24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4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32</xdr:row>
      <xdr:rowOff>79375</xdr:rowOff>
    </xdr:from>
    <xdr:to>
      <xdr:col>3</xdr:col>
      <xdr:colOff>209550</xdr:colOff>
      <xdr:row>32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43F3B339-B48D-43D5-9529-33E7F307D3C5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32</xdr:row>
      <xdr:rowOff>66674</xdr:rowOff>
    </xdr:from>
    <xdr:to>
      <xdr:col>4</xdr:col>
      <xdr:colOff>228600</xdr:colOff>
      <xdr:row>32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2DB94500-E0FE-452A-8E8A-D49718AF6032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32</xdr:row>
      <xdr:rowOff>102126</xdr:rowOff>
    </xdr:from>
    <xdr:to>
      <xdr:col>7</xdr:col>
      <xdr:colOff>326570</xdr:colOff>
      <xdr:row>32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1AD62D79-BCC0-473F-BB5A-496E0607D2A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32</xdr:row>
      <xdr:rowOff>176894</xdr:rowOff>
    </xdr:from>
    <xdr:to>
      <xdr:col>8</xdr:col>
      <xdr:colOff>340178</xdr:colOff>
      <xdr:row>32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1601713B-162D-4D8C-9E07-1A5BB1B0B586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32</xdr:row>
      <xdr:rowOff>79375</xdr:rowOff>
    </xdr:from>
    <xdr:to>
      <xdr:col>2</xdr:col>
      <xdr:colOff>247650</xdr:colOff>
      <xdr:row>32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FD3AFC69-4D64-49C3-849A-793AECDDFA84}"/>
            </a:ext>
          </a:extLst>
        </xdr:cNvPr>
        <xdr:cNvSpPr/>
      </xdr:nvSpPr>
      <xdr:spPr>
        <a:xfrm>
          <a:off x="4434840" y="1658429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707076</xdr:colOff>
      <xdr:row>1</xdr:row>
      <xdr:rowOff>24328</xdr:rowOff>
    </xdr:from>
    <xdr:to>
      <xdr:col>12</xdr:col>
      <xdr:colOff>893537</xdr:colOff>
      <xdr:row>6</xdr:row>
      <xdr:rowOff>176893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311E88F-CF83-4102-BFB3-F8D8C8E01069}"/>
            </a:ext>
          </a:extLst>
        </xdr:cNvPr>
        <xdr:cNvSpPr/>
      </xdr:nvSpPr>
      <xdr:spPr>
        <a:xfrm>
          <a:off x="707076" y="565348"/>
          <a:ext cx="12416561" cy="1562265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มีนาคม</a:t>
          </a:r>
          <a:r>
            <a:rPr lang="th-TH" sz="24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r>
            <a:rPr lang="th-TH" sz="24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4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32</xdr:row>
      <xdr:rowOff>79375</xdr:rowOff>
    </xdr:from>
    <xdr:to>
      <xdr:col>3</xdr:col>
      <xdr:colOff>209550</xdr:colOff>
      <xdr:row>32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B57F42D-62EC-43B3-9A97-1E0401234B25}"/>
            </a:ext>
          </a:extLst>
        </xdr:cNvPr>
        <xdr:cNvSpPr/>
      </xdr:nvSpPr>
      <xdr:spPr>
        <a:xfrm>
          <a:off x="4434840" y="1658429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32</xdr:row>
      <xdr:rowOff>66674</xdr:rowOff>
    </xdr:from>
    <xdr:to>
      <xdr:col>4</xdr:col>
      <xdr:colOff>228600</xdr:colOff>
      <xdr:row>32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9E97833A-3CB8-4C58-87E4-270CE41D967E}"/>
            </a:ext>
          </a:extLst>
        </xdr:cNvPr>
        <xdr:cNvSpPr/>
      </xdr:nvSpPr>
      <xdr:spPr>
        <a:xfrm flipV="1">
          <a:off x="4434840" y="16571594"/>
          <a:ext cx="0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32</xdr:row>
      <xdr:rowOff>102126</xdr:rowOff>
    </xdr:from>
    <xdr:to>
      <xdr:col>7</xdr:col>
      <xdr:colOff>326570</xdr:colOff>
      <xdr:row>32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BD419684-1590-415C-BB09-A51DCFA3024E}"/>
            </a:ext>
          </a:extLst>
        </xdr:cNvPr>
        <xdr:cNvSpPr/>
      </xdr:nvSpPr>
      <xdr:spPr>
        <a:xfrm flipH="1" flipV="1">
          <a:off x="4434840" y="16607046"/>
          <a:ext cx="0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32</xdr:row>
      <xdr:rowOff>176894</xdr:rowOff>
    </xdr:from>
    <xdr:to>
      <xdr:col>8</xdr:col>
      <xdr:colOff>340178</xdr:colOff>
      <xdr:row>32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77BB05F6-AF00-4F62-88A4-1254CB0C97CE}"/>
            </a:ext>
          </a:extLst>
        </xdr:cNvPr>
        <xdr:cNvSpPr/>
      </xdr:nvSpPr>
      <xdr:spPr>
        <a:xfrm rot="10800000" flipV="1">
          <a:off x="4570912" y="1668181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T53"/>
  <sheetViews>
    <sheetView zoomScale="70" zoomScaleNormal="70" workbookViewId="0">
      <pane ySplit="8" topLeftCell="A27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6" t="s">
        <v>0</v>
      </c>
      <c r="B7" s="20" t="s">
        <v>1</v>
      </c>
      <c r="C7" s="20" t="s">
        <v>2</v>
      </c>
      <c r="D7" s="20" t="s">
        <v>3</v>
      </c>
      <c r="E7" s="20" t="s">
        <v>20</v>
      </c>
      <c r="F7" s="48" t="s">
        <v>24</v>
      </c>
      <c r="G7" s="49"/>
      <c r="H7" s="50"/>
      <c r="I7" s="23" t="s">
        <v>40</v>
      </c>
      <c r="J7" s="51" t="s">
        <v>43</v>
      </c>
      <c r="K7" s="51"/>
      <c r="L7" s="51"/>
      <c r="M7" s="51"/>
      <c r="N7" s="52" t="s">
        <v>22</v>
      </c>
      <c r="O7" s="45" t="s">
        <v>23</v>
      </c>
      <c r="P7" s="45" t="s">
        <v>25</v>
      </c>
    </row>
    <row r="8" spans="1:20" s="5" customFormat="1" ht="90" customHeight="1">
      <c r="A8" s="47"/>
      <c r="B8" s="20" t="s">
        <v>15</v>
      </c>
      <c r="C8" s="20" t="s">
        <v>15</v>
      </c>
      <c r="D8" s="20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3"/>
      <c r="O8" s="45"/>
      <c r="P8" s="45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3273512.4</v>
      </c>
      <c r="L9" s="10">
        <v>118729</v>
      </c>
      <c r="M9" s="12">
        <f>+J9-K9-L9</f>
        <v>19708258.600000001</v>
      </c>
      <c r="N9" s="13">
        <f t="shared" ref="N9:N14" si="0">+L9*100/J9</f>
        <v>0.51396723014653367</v>
      </c>
      <c r="O9" s="13">
        <f>+M9*100/J9</f>
        <v>85.315290145234968</v>
      </c>
      <c r="P9" s="13">
        <f>+K9*100/J9</f>
        <v>14.170742624618514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585276.19999999995</v>
      </c>
      <c r="L10" s="10">
        <v>0</v>
      </c>
      <c r="M10" s="12">
        <f>+J10-K10-L10</f>
        <v>6214723.7999999998</v>
      </c>
      <c r="N10" s="13">
        <f t="shared" si="0"/>
        <v>0</v>
      </c>
      <c r="O10" s="13">
        <f>+M10*100/J10</f>
        <v>91.392997058823525</v>
      </c>
      <c r="P10" s="13">
        <f t="shared" ref="P10:P31" si="2">+K10*100/J10</f>
        <v>8.6070029411764697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573076.31000000006</v>
      </c>
      <c r="L11" s="10">
        <v>99280</v>
      </c>
      <c r="M11" s="12">
        <f t="shared" ref="M11:M30" si="3">+J11-K11-L11</f>
        <v>3152643.69</v>
      </c>
      <c r="N11" s="13">
        <f t="shared" si="0"/>
        <v>2.5955555555555554</v>
      </c>
      <c r="O11" s="13">
        <f>+M11*100/J11</f>
        <v>82.422057254901958</v>
      </c>
      <c r="P11" s="13">
        <f t="shared" si="2"/>
        <v>14.982387189542486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0</v>
      </c>
      <c r="M12" s="12">
        <f t="shared" si="3"/>
        <v>229500</v>
      </c>
      <c r="N12" s="13">
        <f t="shared" si="0"/>
        <v>0</v>
      </c>
      <c r="O12" s="13">
        <f>+M12*100/J12</f>
        <v>100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ref="N15:N32" si="5">+L15*100/J15</f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0</v>
      </c>
      <c r="L16" s="10">
        <v>0</v>
      </c>
      <c r="M16" s="12">
        <f t="shared" si="3"/>
        <v>272000</v>
      </c>
      <c r="N16" s="13">
        <f>+L16*100/J16</f>
        <v>0</v>
      </c>
      <c r="O16" s="13">
        <f>+M16*100/J16</f>
        <v>100</v>
      </c>
      <c r="P16" s="13">
        <f t="shared" si="2"/>
        <v>0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5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5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52815</v>
      </c>
      <c r="L19" s="10">
        <v>0</v>
      </c>
      <c r="M19" s="12">
        <f t="shared" si="3"/>
        <v>1817185</v>
      </c>
      <c r="N19" s="13">
        <f>+L19*100/J19</f>
        <v>0</v>
      </c>
      <c r="O19" s="13">
        <f t="shared" ref="O19:O25" si="6">+M19*100/J19</f>
        <v>97.175668449197858</v>
      </c>
      <c r="P19" s="13">
        <f t="shared" si="2"/>
        <v>2.8243315508021389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0</v>
      </c>
      <c r="M20" s="12">
        <f t="shared" si="3"/>
        <v>161500</v>
      </c>
      <c r="N20" s="13">
        <f>+L20*100/J20</f>
        <v>0</v>
      </c>
      <c r="O20" s="13">
        <f t="shared" si="6"/>
        <v>100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597</v>
      </c>
      <c r="M21" s="12">
        <f t="shared" si="3"/>
        <v>33403</v>
      </c>
      <c r="N21" s="13">
        <f>+L21*100/J21</f>
        <v>1.7558823529411764</v>
      </c>
      <c r="O21" s="13">
        <f t="shared" si="6"/>
        <v>98.244117647058829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0</v>
      </c>
      <c r="M22" s="12">
        <f t="shared" si="3"/>
        <v>76500</v>
      </c>
      <c r="N22" s="13">
        <f>+L22*100/J22</f>
        <v>0</v>
      </c>
      <c r="O22" s="13">
        <f t="shared" si="6"/>
        <v>100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6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5"/>
        <v>0</v>
      </c>
      <c r="O24" s="13">
        <f t="shared" si="6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0</v>
      </c>
      <c r="M25" s="12">
        <f t="shared" si="3"/>
        <v>238000</v>
      </c>
      <c r="N25" s="13">
        <f>+L25*100/J25</f>
        <v>0</v>
      </c>
      <c r="O25" s="13">
        <f t="shared" si="6"/>
        <v>100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5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5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5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375996</v>
      </c>
      <c r="L29" s="10">
        <v>0</v>
      </c>
      <c r="M29" s="12">
        <f>+J29-K29-L29</f>
        <v>389004</v>
      </c>
      <c r="N29" s="13">
        <f t="shared" si="5"/>
        <v>0</v>
      </c>
      <c r="O29" s="13">
        <f>+M29*100/J29</f>
        <v>50.850196078431374</v>
      </c>
      <c r="P29" s="13">
        <f t="shared" si="2"/>
        <v>49.149803921568626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0</v>
      </c>
      <c r="M30" s="11">
        <f t="shared" si="3"/>
        <v>116200</v>
      </c>
      <c r="N30" s="13">
        <f t="shared" si="5"/>
        <v>0</v>
      </c>
      <c r="O30" s="13">
        <f t="shared" si="4"/>
        <v>100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46930</v>
      </c>
      <c r="L31" s="11">
        <v>0</v>
      </c>
      <c r="M31" s="12">
        <f>+J31-L31-K31</f>
        <v>123070</v>
      </c>
      <c r="N31" s="13">
        <f t="shared" si="5"/>
        <v>0</v>
      </c>
      <c r="O31" s="13">
        <f>+M31*100/J31</f>
        <v>72.39411764705882</v>
      </c>
      <c r="P31" s="13">
        <f t="shared" si="2"/>
        <v>27.605882352941176</v>
      </c>
      <c r="S31" s="3"/>
    </row>
    <row r="32" spans="1:19" s="18" customFormat="1" ht="43.5" customHeight="1">
      <c r="A32" s="8" t="s">
        <v>14</v>
      </c>
      <c r="B32" s="16">
        <f t="shared" ref="B32:E32" si="7">SUM(B9:B31)</f>
        <v>36848839.539999992</v>
      </c>
      <c r="C32" s="16">
        <f t="shared" si="7"/>
        <v>36259363.629999995</v>
      </c>
      <c r="D32" s="16">
        <f t="shared" si="7"/>
        <v>32351100.359999999</v>
      </c>
      <c r="E32" s="16">
        <f t="shared" si="7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4907605.91</v>
      </c>
      <c r="L32" s="16">
        <f>SUM(L9:L31)</f>
        <v>218606</v>
      </c>
      <c r="M32" s="16">
        <f>+J32-K32-L32</f>
        <v>32837788.09</v>
      </c>
      <c r="N32" s="17">
        <f t="shared" si="5"/>
        <v>0.57582446528289954</v>
      </c>
      <c r="O32" s="17">
        <f>+M32*100/J32</f>
        <v>86.497176509324618</v>
      </c>
      <c r="P32" s="17">
        <f>+K32*100/J32</f>
        <v>12.926999025392478</v>
      </c>
      <c r="R32" s="22"/>
    </row>
    <row r="33" spans="1:20" ht="28.5" customHeight="1">
      <c r="A33" s="55" t="s">
        <v>41</v>
      </c>
      <c r="B33" s="55"/>
      <c r="H33" s="14"/>
      <c r="I33" s="14"/>
      <c r="N33" s="3"/>
      <c r="O33" s="3"/>
    </row>
    <row r="34" spans="1:20" ht="28.5" customHeight="1">
      <c r="A34" s="54"/>
      <c r="B34" s="54"/>
      <c r="C34" s="54"/>
      <c r="D34" s="54"/>
      <c r="E34" s="54"/>
      <c r="F34" s="54"/>
      <c r="G34" s="54"/>
      <c r="H34" s="54"/>
      <c r="I34" s="24"/>
      <c r="O34" s="14"/>
      <c r="R34" s="14"/>
    </row>
    <row r="35" spans="1:20" ht="29.4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"/>
      <c r="M35" s="3"/>
      <c r="R35" s="14"/>
    </row>
    <row r="36" spans="1:20" ht="30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4"/>
      <c r="N36" s="14"/>
    </row>
    <row r="37" spans="1:20" ht="26.25" customHeight="1">
      <c r="A37" s="54"/>
      <c r="B37" s="54"/>
      <c r="C37" s="54"/>
      <c r="D37" s="54"/>
      <c r="E37" s="54"/>
      <c r="F37" s="54"/>
      <c r="G37" s="54"/>
      <c r="H37" s="54"/>
      <c r="I37" s="24"/>
      <c r="J37" s="2"/>
      <c r="L37" s="3"/>
      <c r="M37" s="2"/>
      <c r="Q37" s="3"/>
    </row>
    <row r="38" spans="1:20" ht="31.9" customHeight="1">
      <c r="A38" s="54"/>
      <c r="B38" s="54"/>
      <c r="C38" s="54"/>
      <c r="D38" s="54"/>
      <c r="E38" s="54"/>
      <c r="F38" s="54"/>
      <c r="G38" s="54"/>
      <c r="H38" s="54"/>
      <c r="I38" s="24"/>
      <c r="J38" s="2"/>
      <c r="L38" s="2"/>
      <c r="M38" s="2"/>
    </row>
    <row r="39" spans="1:20" ht="25.5" customHeight="1">
      <c r="A39" s="54"/>
      <c r="B39" s="54"/>
      <c r="C39" s="54"/>
      <c r="D39" s="54"/>
      <c r="E39" s="54"/>
      <c r="F39" s="54"/>
      <c r="G39" s="54"/>
      <c r="H39" s="54"/>
      <c r="I39" s="24"/>
      <c r="J39" s="2"/>
      <c r="L39" s="2"/>
      <c r="M39" s="2"/>
      <c r="O39" s="4"/>
    </row>
    <row r="40" spans="1:20" ht="30.75" customHeight="1">
      <c r="A40" s="54"/>
      <c r="B40" s="54"/>
      <c r="C40" s="54"/>
      <c r="D40" s="54"/>
      <c r="E40" s="54"/>
      <c r="F40" s="54"/>
      <c r="G40" s="54"/>
      <c r="H40" s="54"/>
      <c r="I40" s="24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7:H37"/>
    <mergeCell ref="A38:H38"/>
    <mergeCell ref="A36:L36"/>
    <mergeCell ref="P7:P8"/>
    <mergeCell ref="A7:A8"/>
    <mergeCell ref="F7:H7"/>
    <mergeCell ref="J7:M7"/>
    <mergeCell ref="N7:N8"/>
    <mergeCell ref="O7:O8"/>
  </mergeCells>
  <conditionalFormatting sqref="L9:L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AC5-A505-4BDF-B58C-C64DEEF872CC}">
  <dimension ref="A1:T53"/>
  <sheetViews>
    <sheetView zoomScale="70" zoomScaleNormal="70" workbookViewId="0">
      <pane ySplit="8" topLeftCell="A20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6" t="s">
        <v>0</v>
      </c>
      <c r="B7" s="26" t="s">
        <v>1</v>
      </c>
      <c r="C7" s="26" t="s">
        <v>2</v>
      </c>
      <c r="D7" s="26" t="s">
        <v>3</v>
      </c>
      <c r="E7" s="26" t="s">
        <v>20</v>
      </c>
      <c r="F7" s="48" t="s">
        <v>24</v>
      </c>
      <c r="G7" s="49"/>
      <c r="H7" s="50"/>
      <c r="I7" s="25" t="s">
        <v>40</v>
      </c>
      <c r="J7" s="51" t="s">
        <v>43</v>
      </c>
      <c r="K7" s="51"/>
      <c r="L7" s="51"/>
      <c r="M7" s="51"/>
      <c r="N7" s="52" t="s">
        <v>22</v>
      </c>
      <c r="O7" s="45" t="s">
        <v>23</v>
      </c>
      <c r="P7" s="45" t="s">
        <v>25</v>
      </c>
    </row>
    <row r="8" spans="1:20" s="5" customFormat="1" ht="90" customHeight="1">
      <c r="A8" s="47"/>
      <c r="B8" s="26" t="s">
        <v>15</v>
      </c>
      <c r="C8" s="26" t="s">
        <v>15</v>
      </c>
      <c r="D8" s="26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3"/>
      <c r="O8" s="45"/>
      <c r="P8" s="45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3494874.7199999997</v>
      </c>
      <c r="L9" s="10">
        <v>874548.8</v>
      </c>
      <c r="M9" s="12">
        <f>+J9-K9-L9</f>
        <v>18731076.48</v>
      </c>
      <c r="N9" s="13">
        <f t="shared" ref="N9:N32" si="0">+L9*100/J9</f>
        <v>3.785843596458951</v>
      </c>
      <c r="O9" s="13">
        <f>+M9*100/J9</f>
        <v>81.085156078872757</v>
      </c>
      <c r="P9" s="13">
        <f>+K9*100/J9</f>
        <v>15.129000324668297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815996.2</v>
      </c>
      <c r="L10" s="10">
        <v>34178</v>
      </c>
      <c r="M10" s="12">
        <f>+J10-K10-L10</f>
        <v>5949825.7999999998</v>
      </c>
      <c r="N10" s="13">
        <f t="shared" si="0"/>
        <v>0.5026176470588235</v>
      </c>
      <c r="O10" s="13">
        <f>+M10*100/J10</f>
        <v>87.497438235294112</v>
      </c>
      <c r="P10" s="13">
        <f t="shared" ref="P10:P31" si="2">+K10*100/J10</f>
        <v>11.999944117647059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561320.10000000009</v>
      </c>
      <c r="L11" s="10">
        <v>341823.78</v>
      </c>
      <c r="M11" s="12">
        <f t="shared" ref="M11:M30" si="3">+J11-K11-L11</f>
        <v>2921856.12</v>
      </c>
      <c r="N11" s="13">
        <f t="shared" si="0"/>
        <v>8.9365694117647063</v>
      </c>
      <c r="O11" s="13">
        <f>+M11*100/J11</f>
        <v>76.388395294117643</v>
      </c>
      <c r="P11" s="13">
        <f t="shared" si="2"/>
        <v>14.675035294117649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39483</v>
      </c>
      <c r="L16" s="10">
        <v>0</v>
      </c>
      <c r="M16" s="12">
        <f t="shared" si="3"/>
        <v>232517</v>
      </c>
      <c r="N16" s="13">
        <f>+L16*100/J16</f>
        <v>0</v>
      </c>
      <c r="O16" s="13">
        <f>+M16*100/J16</f>
        <v>85.484191176470588</v>
      </c>
      <c r="P16" s="13">
        <f t="shared" si="2"/>
        <v>14.515808823529412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148709</v>
      </c>
      <c r="L19" s="10">
        <v>52815</v>
      </c>
      <c r="M19" s="12">
        <f t="shared" si="3"/>
        <v>1668476</v>
      </c>
      <c r="N19" s="13">
        <f>+L19*100/J19</f>
        <v>2.8243315508021389</v>
      </c>
      <c r="O19" s="13">
        <f t="shared" si="4"/>
        <v>89.223315508021386</v>
      </c>
      <c r="P19" s="13">
        <f t="shared" si="2"/>
        <v>7.9523529411764704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120</v>
      </c>
      <c r="M20" s="12">
        <f t="shared" si="3"/>
        <v>161380</v>
      </c>
      <c r="N20" s="13">
        <f>+L20*100/J20</f>
        <v>7.4303405572755415E-2</v>
      </c>
      <c r="O20" s="13">
        <f t="shared" si="4"/>
        <v>99.925696594427251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2252</v>
      </c>
      <c r="L21" s="10">
        <v>2817</v>
      </c>
      <c r="M21" s="12">
        <f t="shared" si="3"/>
        <v>28931</v>
      </c>
      <c r="N21" s="13">
        <f>+L21*100/J21</f>
        <v>8.2852941176470587</v>
      </c>
      <c r="O21" s="13">
        <f t="shared" si="4"/>
        <v>85.091176470588238</v>
      </c>
      <c r="P21" s="13">
        <f t="shared" si="2"/>
        <v>6.6235294117647054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29700</v>
      </c>
      <c r="L22" s="10">
        <v>0</v>
      </c>
      <c r="M22" s="12">
        <f t="shared" si="3"/>
        <v>46800</v>
      </c>
      <c r="N22" s="13">
        <f>+L22*100/J22</f>
        <v>0</v>
      </c>
      <c r="O22" s="13">
        <f t="shared" si="4"/>
        <v>61.176470588235297</v>
      </c>
      <c r="P22" s="13">
        <f t="shared" si="2"/>
        <v>38.823529411764703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4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0"/>
        <v>0</v>
      </c>
      <c r="O24" s="13">
        <f t="shared" si="4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2578</v>
      </c>
      <c r="L25" s="10">
        <v>0</v>
      </c>
      <c r="M25" s="12">
        <f t="shared" si="3"/>
        <v>235422</v>
      </c>
      <c r="N25" s="13">
        <f>+L25*100/J25</f>
        <v>0</v>
      </c>
      <c r="O25" s="13">
        <f t="shared" si="4"/>
        <v>98.916806722689074</v>
      </c>
      <c r="P25" s="13">
        <f t="shared" si="2"/>
        <v>1.0831932773109243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409077</v>
      </c>
      <c r="L29" s="10">
        <v>40545</v>
      </c>
      <c r="M29" s="12">
        <f>+J29-K29-L29</f>
        <v>315378</v>
      </c>
      <c r="N29" s="13">
        <f t="shared" si="0"/>
        <v>5.3</v>
      </c>
      <c r="O29" s="13">
        <f>+M29*100/J29</f>
        <v>41.225882352941177</v>
      </c>
      <c r="P29" s="13">
        <f t="shared" si="2"/>
        <v>53.474117647058826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26025.739999999998</v>
      </c>
      <c r="M30" s="11">
        <f t="shared" si="3"/>
        <v>90174.260000000009</v>
      </c>
      <c r="N30" s="13">
        <f t="shared" si="0"/>
        <v>22.39736660929432</v>
      </c>
      <c r="O30" s="13">
        <f t="shared" si="4"/>
        <v>77.602633390705677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1360</v>
      </c>
      <c r="L31" s="11">
        <v>46390</v>
      </c>
      <c r="M31" s="12">
        <f>+J31-L31-K31</f>
        <v>122250</v>
      </c>
      <c r="N31" s="13">
        <f t="shared" si="0"/>
        <v>27.288235294117648</v>
      </c>
      <c r="O31" s="13">
        <f>+M31*100/J31</f>
        <v>71.911764705882348</v>
      </c>
      <c r="P31" s="13">
        <f t="shared" si="2"/>
        <v>0.8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5505350.0199999996</v>
      </c>
      <c r="L32" s="16">
        <f>SUM(L9:L31)</f>
        <v>1421233.6700000002</v>
      </c>
      <c r="M32" s="16">
        <f>+J32-K32-L32</f>
        <v>31037416.309999999</v>
      </c>
      <c r="N32" s="17">
        <f t="shared" si="0"/>
        <v>3.7436352070382477</v>
      </c>
      <c r="O32" s="17">
        <f>+M32*100/J32</f>
        <v>81.754863317880094</v>
      </c>
      <c r="P32" s="17">
        <f>+K32*100/J32</f>
        <v>14.501501475081657</v>
      </c>
      <c r="R32" s="22"/>
    </row>
    <row r="33" spans="1:20" ht="28.5" customHeight="1">
      <c r="A33" s="55" t="s">
        <v>42</v>
      </c>
      <c r="B33" s="55"/>
      <c r="H33" s="14"/>
      <c r="I33" s="14"/>
      <c r="N33" s="3"/>
      <c r="O33" s="3"/>
    </row>
    <row r="34" spans="1:20" ht="28.5" customHeight="1">
      <c r="A34" s="54"/>
      <c r="B34" s="54"/>
      <c r="C34" s="54"/>
      <c r="D34" s="54"/>
      <c r="E34" s="54"/>
      <c r="F34" s="54"/>
      <c r="G34" s="54"/>
      <c r="H34" s="54"/>
      <c r="I34" s="27"/>
      <c r="O34" s="14"/>
      <c r="R34" s="14"/>
    </row>
    <row r="35" spans="1:20" ht="29.4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"/>
      <c r="M35" s="3"/>
      <c r="R35" s="14"/>
    </row>
    <row r="36" spans="1:20" ht="30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4"/>
      <c r="N36" s="14"/>
    </row>
    <row r="37" spans="1:20" ht="26.25" customHeight="1">
      <c r="A37" s="54"/>
      <c r="B37" s="54"/>
      <c r="C37" s="54"/>
      <c r="D37" s="54"/>
      <c r="E37" s="54"/>
      <c r="F37" s="54"/>
      <c r="G37" s="54"/>
      <c r="H37" s="54"/>
      <c r="I37" s="27"/>
      <c r="J37" s="2"/>
      <c r="L37" s="3"/>
      <c r="M37" s="2"/>
      <c r="Q37" s="3"/>
    </row>
    <row r="38" spans="1:20" ht="31.9" customHeight="1">
      <c r="A38" s="54"/>
      <c r="B38" s="54"/>
      <c r="C38" s="54"/>
      <c r="D38" s="54"/>
      <c r="E38" s="54"/>
      <c r="F38" s="54"/>
      <c r="G38" s="54"/>
      <c r="H38" s="54"/>
      <c r="I38" s="27"/>
      <c r="J38" s="2"/>
      <c r="L38" s="2"/>
      <c r="M38" s="2"/>
    </row>
    <row r="39" spans="1:20" ht="25.5" customHeight="1">
      <c r="A39" s="54"/>
      <c r="B39" s="54"/>
      <c r="C39" s="54"/>
      <c r="D39" s="54"/>
      <c r="E39" s="54"/>
      <c r="F39" s="54"/>
      <c r="G39" s="54"/>
      <c r="H39" s="54"/>
      <c r="I39" s="27"/>
      <c r="J39" s="2"/>
      <c r="L39" s="2"/>
      <c r="M39" s="2"/>
      <c r="O39" s="4"/>
    </row>
    <row r="40" spans="1:20" ht="30.75" customHeight="1">
      <c r="A40" s="54"/>
      <c r="B40" s="54"/>
      <c r="C40" s="54"/>
      <c r="D40" s="54"/>
      <c r="E40" s="54"/>
      <c r="F40" s="54"/>
      <c r="G40" s="54"/>
      <c r="H40" s="54"/>
      <c r="I40" s="27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38F-C528-418B-B8E1-F42B3DB3D087}">
  <dimension ref="A1:T53"/>
  <sheetViews>
    <sheetView zoomScale="70" zoomScaleNormal="70" workbookViewId="0">
      <pane ySplit="8" topLeftCell="A24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6" t="s">
        <v>0</v>
      </c>
      <c r="B7" s="29" t="s">
        <v>1</v>
      </c>
      <c r="C7" s="29" t="s">
        <v>2</v>
      </c>
      <c r="D7" s="29" t="s">
        <v>3</v>
      </c>
      <c r="E7" s="29" t="s">
        <v>20</v>
      </c>
      <c r="F7" s="48" t="s">
        <v>24</v>
      </c>
      <c r="G7" s="49"/>
      <c r="H7" s="50"/>
      <c r="I7" s="28" t="s">
        <v>40</v>
      </c>
      <c r="J7" s="51" t="s">
        <v>43</v>
      </c>
      <c r="K7" s="51"/>
      <c r="L7" s="51"/>
      <c r="M7" s="51"/>
      <c r="N7" s="52" t="s">
        <v>22</v>
      </c>
      <c r="O7" s="45" t="s">
        <v>23</v>
      </c>
      <c r="P7" s="45" t="s">
        <v>25</v>
      </c>
    </row>
    <row r="8" spans="1:20" s="5" customFormat="1" ht="90" customHeight="1">
      <c r="A8" s="47"/>
      <c r="B8" s="29" t="s">
        <v>15</v>
      </c>
      <c r="C8" s="29" t="s">
        <v>15</v>
      </c>
      <c r="D8" s="29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3"/>
      <c r="O8" s="45"/>
      <c r="P8" s="45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2293991.9</v>
      </c>
      <c r="L9" s="10">
        <v>2126851.0200000005</v>
      </c>
      <c r="M9" s="12">
        <f>+J9-K9-L9</f>
        <v>18679657.080000002</v>
      </c>
      <c r="N9" s="13">
        <f t="shared" ref="N9:N32" si="0">+L9*100/J9</f>
        <v>9.2069479881387881</v>
      </c>
      <c r="O9" s="13">
        <f>+M9*100/J9</f>
        <v>80.862566091643046</v>
      </c>
      <c r="P9" s="13">
        <f>+K9*100/J9</f>
        <v>9.9304859202181763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1346227.3</v>
      </c>
      <c r="L10" s="10">
        <v>1183599.2000000002</v>
      </c>
      <c r="M10" s="12">
        <f>+J10-K10-L10</f>
        <v>4270173.5</v>
      </c>
      <c r="N10" s="13">
        <f t="shared" si="0"/>
        <v>17.405870588235295</v>
      </c>
      <c r="O10" s="13">
        <f>+M10*100/J10</f>
        <v>62.796669117647056</v>
      </c>
      <c r="P10" s="13">
        <f t="shared" ref="P10:P31" si="2">+K10*100/J10</f>
        <v>19.797460294117649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821161</v>
      </c>
      <c r="L11" s="10">
        <v>497729.68</v>
      </c>
      <c r="M11" s="12">
        <f t="shared" ref="M11:M30" si="3">+J11-K11-L11</f>
        <v>2506109.3199999998</v>
      </c>
      <c r="N11" s="13">
        <f t="shared" si="0"/>
        <v>13.012540653594771</v>
      </c>
      <c r="O11" s="13">
        <f>+M11*100/J11</f>
        <v>65.519197908496722</v>
      </c>
      <c r="P11" s="13">
        <f t="shared" si="2"/>
        <v>21.468261437908495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78247.25</v>
      </c>
      <c r="L16" s="10">
        <v>72483</v>
      </c>
      <c r="M16" s="12">
        <f t="shared" si="3"/>
        <v>121269.75</v>
      </c>
      <c r="N16" s="13">
        <f>+L16*100/J16</f>
        <v>26.648161764705883</v>
      </c>
      <c r="O16" s="13">
        <f>+M16*100/J16</f>
        <v>44.584466911764707</v>
      </c>
      <c r="P16" s="13">
        <f t="shared" si="2"/>
        <v>28.76737132352941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1005663</v>
      </c>
      <c r="L19" s="10">
        <v>89065</v>
      </c>
      <c r="M19" s="12">
        <f t="shared" si="3"/>
        <v>775272</v>
      </c>
      <c r="N19" s="13">
        <f>+L19*100/J19</f>
        <v>4.7628342245989304</v>
      </c>
      <c r="O19" s="13">
        <f t="shared" si="4"/>
        <v>41.458395721925136</v>
      </c>
      <c r="P19" s="13">
        <f t="shared" si="2"/>
        <v>53.778770053475938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160</v>
      </c>
      <c r="M20" s="12">
        <f t="shared" si="3"/>
        <v>161340</v>
      </c>
      <c r="N20" s="13">
        <f>+L20*100/J20</f>
        <v>9.9071207430340563E-2</v>
      </c>
      <c r="O20" s="13">
        <f t="shared" si="4"/>
        <v>99.900928792569658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2140</v>
      </c>
      <c r="L23" s="10">
        <v>0</v>
      </c>
      <c r="M23" s="12">
        <f t="shared" si="3"/>
        <v>108360</v>
      </c>
      <c r="N23" s="13">
        <f>+L23*100/J23</f>
        <v>0</v>
      </c>
      <c r="O23" s="13">
        <f t="shared" si="4"/>
        <v>98.0633484162896</v>
      </c>
      <c r="P23" s="13">
        <f t="shared" si="2"/>
        <v>1.9366515837104072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48760</v>
      </c>
      <c r="L24" s="10">
        <v>0</v>
      </c>
      <c r="M24" s="12">
        <f t="shared" si="3"/>
        <v>10940</v>
      </c>
      <c r="N24" s="13">
        <f t="shared" si="0"/>
        <v>0</v>
      </c>
      <c r="O24" s="13">
        <f t="shared" si="4"/>
        <v>18.324958123953099</v>
      </c>
      <c r="P24" s="13">
        <f t="shared" si="2"/>
        <v>81.675041876046905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352735</v>
      </c>
      <c r="L29" s="10">
        <v>102867</v>
      </c>
      <c r="M29" s="12">
        <f>+J29-K29-L29</f>
        <v>309398</v>
      </c>
      <c r="N29" s="13">
        <f t="shared" si="0"/>
        <v>13.446666666666667</v>
      </c>
      <c r="O29" s="13">
        <f>+M29*100/J29</f>
        <v>40.444183006535951</v>
      </c>
      <c r="P29" s="13">
        <f t="shared" si="2"/>
        <v>46.109150326797383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38016.229999999996</v>
      </c>
      <c r="M30" s="11">
        <f t="shared" si="3"/>
        <v>78183.77</v>
      </c>
      <c r="N30" s="13">
        <f t="shared" si="0"/>
        <v>32.716204819277102</v>
      </c>
      <c r="O30" s="13">
        <f t="shared" si="4"/>
        <v>67.28379518072289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22000</v>
      </c>
      <c r="L31" s="11">
        <v>65690</v>
      </c>
      <c r="M31" s="12">
        <f>+J31-L31-K31</f>
        <v>82310</v>
      </c>
      <c r="N31" s="13">
        <f t="shared" si="0"/>
        <v>38.641176470588235</v>
      </c>
      <c r="O31" s="13">
        <f>+M31*100/J31</f>
        <v>48.417647058823526</v>
      </c>
      <c r="P31" s="13">
        <f t="shared" si="2"/>
        <v>12.941176470588236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5970925.4500000002</v>
      </c>
      <c r="L32" s="16">
        <f>SUM(L9:L31)</f>
        <v>4215778.4800000004</v>
      </c>
      <c r="M32" s="16">
        <f>+J32-K32-L32</f>
        <v>27777296.07</v>
      </c>
      <c r="N32" s="17">
        <f t="shared" si="0"/>
        <v>11.104674112316934</v>
      </c>
      <c r="O32" s="17">
        <f>+M32*100/J32</f>
        <v>73.167464097566111</v>
      </c>
      <c r="P32" s="17">
        <f>+K32*100/J32</f>
        <v>15.727861790116952</v>
      </c>
      <c r="R32" s="22"/>
    </row>
    <row r="33" spans="1:20" ht="28.5" customHeight="1">
      <c r="A33" s="55" t="s">
        <v>44</v>
      </c>
      <c r="B33" s="55"/>
      <c r="H33" s="14"/>
      <c r="I33" s="14"/>
      <c r="N33" s="3"/>
      <c r="O33" s="3"/>
    </row>
    <row r="34" spans="1:20" ht="28.5" customHeight="1">
      <c r="A34" s="54"/>
      <c r="B34" s="54"/>
      <c r="C34" s="54"/>
      <c r="D34" s="54"/>
      <c r="E34" s="54"/>
      <c r="F34" s="54"/>
      <c r="G34" s="54"/>
      <c r="H34" s="54"/>
      <c r="I34" s="30"/>
      <c r="O34" s="14"/>
      <c r="R34" s="14"/>
    </row>
    <row r="35" spans="1:20" ht="29.4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"/>
      <c r="M35" s="3"/>
      <c r="R35" s="14"/>
    </row>
    <row r="36" spans="1:20" ht="30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4"/>
      <c r="N36" s="14"/>
    </row>
    <row r="37" spans="1:20" ht="26.25" customHeight="1">
      <c r="A37" s="54"/>
      <c r="B37" s="54"/>
      <c r="C37" s="54"/>
      <c r="D37" s="54"/>
      <c r="E37" s="54"/>
      <c r="F37" s="54"/>
      <c r="G37" s="54"/>
      <c r="H37" s="54"/>
      <c r="I37" s="30"/>
      <c r="J37" s="2"/>
      <c r="L37" s="3"/>
      <c r="M37" s="2"/>
      <c r="Q37" s="3"/>
    </row>
    <row r="38" spans="1:20" ht="31.9" customHeight="1">
      <c r="A38" s="54"/>
      <c r="B38" s="54"/>
      <c r="C38" s="54"/>
      <c r="D38" s="54"/>
      <c r="E38" s="54"/>
      <c r="F38" s="54"/>
      <c r="G38" s="54"/>
      <c r="H38" s="54"/>
      <c r="I38" s="30"/>
      <c r="J38" s="2"/>
      <c r="L38" s="2"/>
      <c r="M38" s="2"/>
    </row>
    <row r="39" spans="1:20" ht="25.5" customHeight="1">
      <c r="A39" s="54"/>
      <c r="B39" s="54"/>
      <c r="C39" s="54"/>
      <c r="D39" s="54"/>
      <c r="E39" s="54"/>
      <c r="F39" s="54"/>
      <c r="G39" s="54"/>
      <c r="H39" s="54"/>
      <c r="I39" s="30"/>
      <c r="J39" s="2"/>
      <c r="L39" s="2"/>
      <c r="M39" s="2"/>
      <c r="O39" s="4"/>
    </row>
    <row r="40" spans="1:20" ht="30.75" customHeight="1">
      <c r="A40" s="54"/>
      <c r="B40" s="54"/>
      <c r="C40" s="54"/>
      <c r="D40" s="54"/>
      <c r="E40" s="54"/>
      <c r="F40" s="54"/>
      <c r="G40" s="54"/>
      <c r="H40" s="54"/>
      <c r="I40" s="30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D677-EAE3-4572-9973-7C0918ED3206}">
  <dimension ref="A1:T53"/>
  <sheetViews>
    <sheetView zoomScale="70" zoomScaleNormal="70" workbookViewId="0">
      <pane ySplit="8" topLeftCell="A19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6" t="s">
        <v>0</v>
      </c>
      <c r="B7" s="33" t="s">
        <v>1</v>
      </c>
      <c r="C7" s="33" t="s">
        <v>2</v>
      </c>
      <c r="D7" s="33" t="s">
        <v>3</v>
      </c>
      <c r="E7" s="33" t="s">
        <v>20</v>
      </c>
      <c r="F7" s="48" t="s">
        <v>24</v>
      </c>
      <c r="G7" s="49"/>
      <c r="H7" s="50"/>
      <c r="I7" s="32" t="s">
        <v>40</v>
      </c>
      <c r="J7" s="51" t="s">
        <v>43</v>
      </c>
      <c r="K7" s="51"/>
      <c r="L7" s="51"/>
      <c r="M7" s="51"/>
      <c r="N7" s="52" t="s">
        <v>22</v>
      </c>
      <c r="O7" s="45" t="s">
        <v>23</v>
      </c>
      <c r="P7" s="45" t="s">
        <v>25</v>
      </c>
    </row>
    <row r="8" spans="1:20" s="5" customFormat="1" ht="90" customHeight="1">
      <c r="A8" s="47"/>
      <c r="B8" s="33" t="s">
        <v>15</v>
      </c>
      <c r="C8" s="33" t="s">
        <v>15</v>
      </c>
      <c r="D8" s="33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3"/>
      <c r="O8" s="45"/>
      <c r="P8" s="45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2014108.06</v>
      </c>
      <c r="L9" s="10">
        <v>3546193.8999999994</v>
      </c>
      <c r="M9" s="12">
        <f>+J9-K9-L9</f>
        <v>17540198.040000003</v>
      </c>
      <c r="N9" s="13">
        <f t="shared" ref="N9:N32" si="0">+L9*100/J9</f>
        <v>15.351156468474706</v>
      </c>
      <c r="O9" s="13">
        <f>+M9*100/J9</f>
        <v>75.929949741347599</v>
      </c>
      <c r="P9" s="13">
        <f>+K9*100/J9</f>
        <v>8.7188937901777024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1154172.77</v>
      </c>
      <c r="L10" s="10">
        <v>1794549.2000000004</v>
      </c>
      <c r="M10" s="12">
        <f>+J10-K10-L10</f>
        <v>3851278.0300000003</v>
      </c>
      <c r="N10" s="13">
        <f t="shared" si="0"/>
        <v>26.39042941176471</v>
      </c>
      <c r="O10" s="13">
        <f>+M10*100/J10</f>
        <v>56.636441617647058</v>
      </c>
      <c r="P10" s="13">
        <f t="shared" ref="P10:P31" si="2">+K10*100/J10</f>
        <v>16.973128970588235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773173.64</v>
      </c>
      <c r="L11" s="10">
        <v>960982.54</v>
      </c>
      <c r="M11" s="12">
        <f t="shared" ref="M11:M30" si="3">+J11-K11-L11</f>
        <v>2090843.8199999998</v>
      </c>
      <c r="N11" s="13">
        <f t="shared" si="0"/>
        <v>25.123726535947711</v>
      </c>
      <c r="O11" s="13">
        <f>+M11*100/J11</f>
        <v>54.662583529411755</v>
      </c>
      <c r="P11" s="13">
        <f t="shared" si="2"/>
        <v>20.213689934640524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900</v>
      </c>
      <c r="L12" s="10">
        <v>5911.0499999999993</v>
      </c>
      <c r="M12" s="12">
        <f t="shared" si="3"/>
        <v>222688.95</v>
      </c>
      <c r="N12" s="13">
        <f t="shared" si="0"/>
        <v>2.5756209150326792</v>
      </c>
      <c r="O12" s="13">
        <f>+M12*100/J12</f>
        <v>97.032222222222217</v>
      </c>
      <c r="P12" s="13">
        <f t="shared" si="2"/>
        <v>0.39215686274509803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74672.25</v>
      </c>
      <c r="L16" s="10">
        <v>76058</v>
      </c>
      <c r="M16" s="12">
        <f t="shared" si="3"/>
        <v>121269.75</v>
      </c>
      <c r="N16" s="13">
        <f>+L16*100/J16</f>
        <v>27.962499999999999</v>
      </c>
      <c r="O16" s="13">
        <f>+M16*100/J16</f>
        <v>44.584466911764707</v>
      </c>
      <c r="P16" s="13">
        <f t="shared" si="2"/>
        <v>27.453033088235294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479727.5</v>
      </c>
      <c r="L19" s="10">
        <v>723464.5</v>
      </c>
      <c r="M19" s="12">
        <f t="shared" si="3"/>
        <v>666808</v>
      </c>
      <c r="N19" s="13">
        <f>+L19*100/J19</f>
        <v>38.687941176470588</v>
      </c>
      <c r="O19" s="13">
        <f t="shared" si="4"/>
        <v>35.658181818181816</v>
      </c>
      <c r="P19" s="13">
        <f t="shared" si="2"/>
        <v>25.653877005347592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55710</v>
      </c>
      <c r="L20" s="10">
        <v>200</v>
      </c>
      <c r="M20" s="12">
        <f t="shared" si="3"/>
        <v>105590</v>
      </c>
      <c r="N20" s="13">
        <f>+L20*100/J20</f>
        <v>0.1238390092879257</v>
      </c>
      <c r="O20" s="13">
        <f t="shared" si="4"/>
        <v>65.380804953560371</v>
      </c>
      <c r="P20" s="13">
        <f t="shared" si="2"/>
        <v>34.495356037151701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2140</v>
      </c>
      <c r="M23" s="12">
        <f t="shared" si="3"/>
        <v>108360</v>
      </c>
      <c r="N23" s="13">
        <f>+L23*100/J23</f>
        <v>1.9366515837104072</v>
      </c>
      <c r="O23" s="13">
        <f t="shared" si="4"/>
        <v>98.0633484162896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48760</v>
      </c>
      <c r="M24" s="12">
        <f t="shared" si="3"/>
        <v>10940</v>
      </c>
      <c r="N24" s="13">
        <f t="shared" si="0"/>
        <v>81.675041876046905</v>
      </c>
      <c r="O24" s="13">
        <f t="shared" si="4"/>
        <v>18.324958123953099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334582</v>
      </c>
      <c r="L29" s="10">
        <v>218604</v>
      </c>
      <c r="M29" s="12">
        <f>+J29-K29-L29</f>
        <v>211814</v>
      </c>
      <c r="N29" s="13">
        <f t="shared" si="0"/>
        <v>28.575686274509803</v>
      </c>
      <c r="O29" s="13">
        <f>+M29*100/J29</f>
        <v>27.688104575163397</v>
      </c>
      <c r="P29" s="13">
        <f t="shared" si="2"/>
        <v>43.7362091503268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53629.070000000007</v>
      </c>
      <c r="M30" s="11">
        <f t="shared" si="3"/>
        <v>62570.929999999993</v>
      </c>
      <c r="N30" s="13">
        <f t="shared" si="0"/>
        <v>46.152383820998288</v>
      </c>
      <c r="O30" s="13">
        <f t="shared" si="4"/>
        <v>53.847616179001712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0</v>
      </c>
      <c r="L31" s="11">
        <v>89290</v>
      </c>
      <c r="M31" s="12">
        <f>+J31-L31-K31</f>
        <v>80710</v>
      </c>
      <c r="N31" s="13">
        <f t="shared" si="0"/>
        <v>52.523529411764706</v>
      </c>
      <c r="O31" s="13">
        <f>+M31*100/J31</f>
        <v>47.476470588235294</v>
      </c>
      <c r="P31" s="13">
        <f t="shared" si="2"/>
        <v>0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4887046.2200000007</v>
      </c>
      <c r="L32" s="16">
        <f>SUM(L9:L31)</f>
        <v>7557129.2599999998</v>
      </c>
      <c r="M32" s="16">
        <f>+J32-K32-L32</f>
        <v>25519824.520000003</v>
      </c>
      <c r="N32" s="17">
        <f t="shared" si="0"/>
        <v>19.906040617427035</v>
      </c>
      <c r="O32" s="17">
        <f>+M32*100/J32</f>
        <v>67.22111610999896</v>
      </c>
      <c r="P32" s="17">
        <f>+K32*100/J32</f>
        <v>12.87284327257402</v>
      </c>
      <c r="R32" s="22"/>
    </row>
    <row r="33" spans="1:20" ht="28.5" customHeight="1">
      <c r="A33" s="55" t="s">
        <v>45</v>
      </c>
      <c r="B33" s="55"/>
      <c r="H33" s="14"/>
      <c r="I33" s="14"/>
      <c r="N33" s="3"/>
      <c r="O33" s="3"/>
    </row>
    <row r="34" spans="1:20" ht="28.5" customHeight="1">
      <c r="A34" s="54"/>
      <c r="B34" s="54"/>
      <c r="C34" s="54"/>
      <c r="D34" s="54"/>
      <c r="E34" s="54"/>
      <c r="F34" s="54"/>
      <c r="G34" s="54"/>
      <c r="H34" s="54"/>
      <c r="I34" s="31"/>
      <c r="O34" s="14"/>
      <c r="R34" s="14"/>
    </row>
    <row r="35" spans="1:20" ht="29.4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"/>
      <c r="M35" s="3"/>
      <c r="R35" s="14"/>
    </row>
    <row r="36" spans="1:20" ht="30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4"/>
      <c r="N36" s="14"/>
    </row>
    <row r="37" spans="1:20" ht="26.25" customHeight="1">
      <c r="A37" s="54"/>
      <c r="B37" s="54"/>
      <c r="C37" s="54"/>
      <c r="D37" s="54"/>
      <c r="E37" s="54"/>
      <c r="F37" s="54"/>
      <c r="G37" s="54"/>
      <c r="H37" s="54"/>
      <c r="I37" s="31"/>
      <c r="J37" s="2"/>
      <c r="L37" s="3"/>
      <c r="M37" s="2"/>
      <c r="Q37" s="3"/>
    </row>
    <row r="38" spans="1:20" ht="31.9" customHeight="1">
      <c r="A38" s="54"/>
      <c r="B38" s="54"/>
      <c r="C38" s="54"/>
      <c r="D38" s="54"/>
      <c r="E38" s="54"/>
      <c r="F38" s="54"/>
      <c r="G38" s="54"/>
      <c r="H38" s="54"/>
      <c r="I38" s="31"/>
      <c r="J38" s="2"/>
      <c r="L38" s="2"/>
      <c r="M38" s="2"/>
    </row>
    <row r="39" spans="1:20" ht="25.5" customHeight="1">
      <c r="A39" s="54"/>
      <c r="B39" s="54"/>
      <c r="C39" s="54"/>
      <c r="D39" s="54"/>
      <c r="E39" s="54"/>
      <c r="F39" s="54"/>
      <c r="G39" s="54"/>
      <c r="H39" s="54"/>
      <c r="I39" s="31"/>
      <c r="J39" s="2"/>
      <c r="L39" s="2"/>
      <c r="M39" s="2"/>
      <c r="O39" s="4"/>
    </row>
    <row r="40" spans="1:20" ht="30.75" customHeight="1">
      <c r="A40" s="54"/>
      <c r="B40" s="54"/>
      <c r="C40" s="54"/>
      <c r="D40" s="54"/>
      <c r="E40" s="54"/>
      <c r="F40" s="54"/>
      <c r="G40" s="54"/>
      <c r="H40" s="54"/>
      <c r="I40" s="31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6:L36"/>
    <mergeCell ref="A37:H37"/>
    <mergeCell ref="A38:H38"/>
    <mergeCell ref="P7:P8"/>
    <mergeCell ref="A7:A8"/>
    <mergeCell ref="F7:H7"/>
    <mergeCell ref="J7:M7"/>
    <mergeCell ref="N7:N8"/>
    <mergeCell ref="O7:O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82DC-F71B-4A89-B9B1-2B993CC65D0F}">
  <dimension ref="A1:T55"/>
  <sheetViews>
    <sheetView zoomScale="70" zoomScaleNormal="70" workbookViewId="0">
      <pane ySplit="9" topLeftCell="A25" activePane="bottomLeft" state="frozen"/>
      <selection pane="bottomLeft" activeCell="Q7" sqref="Q7"/>
    </sheetView>
  </sheetViews>
  <sheetFormatPr defaultColWidth="8.85546875" defaultRowHeight="42.75" customHeight="1" outlineLevelCol="1"/>
  <cols>
    <col min="1" max="1" width="64.7109375" style="19" customWidth="1"/>
    <col min="2" max="4" width="24.42578125" style="2" hidden="1" customWidth="1" outlineLevel="1"/>
    <col min="5" max="5" width="26.85546875" style="2" hidden="1" customWidth="1" collapsed="1"/>
    <col min="6" max="6" width="27.7109375" style="2" hidden="1" customWidth="1"/>
    <col min="7" max="7" width="26.28515625" style="2" hidden="1" customWidth="1"/>
    <col min="8" max="8" width="26.5703125" style="2" hidden="1" customWidth="1"/>
    <col min="9" max="9" width="30.42578125" style="2" customWidth="1"/>
    <col min="10" max="10" width="28.28515625" style="4" customWidth="1"/>
    <col min="11" max="11" width="28.425781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24" style="2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 ht="42.75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4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4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26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21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42.7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ht="4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0" s="5" customFormat="1" ht="42.75" customHeight="1">
      <c r="A8" s="46" t="s">
        <v>0</v>
      </c>
      <c r="B8" s="35" t="s">
        <v>1</v>
      </c>
      <c r="C8" s="35" t="s">
        <v>2</v>
      </c>
      <c r="D8" s="35" t="s">
        <v>3</v>
      </c>
      <c r="E8" s="35" t="s">
        <v>20</v>
      </c>
      <c r="F8" s="48" t="s">
        <v>24</v>
      </c>
      <c r="G8" s="49"/>
      <c r="H8" s="50"/>
      <c r="I8" s="34" t="s">
        <v>40</v>
      </c>
      <c r="J8" s="51" t="s">
        <v>43</v>
      </c>
      <c r="K8" s="51"/>
      <c r="L8" s="51"/>
      <c r="M8" s="51"/>
      <c r="N8" s="52" t="s">
        <v>22</v>
      </c>
      <c r="O8" s="45" t="s">
        <v>23</v>
      </c>
      <c r="P8" s="45" t="s">
        <v>25</v>
      </c>
    </row>
    <row r="9" spans="1:20" s="5" customFormat="1" ht="81" customHeight="1">
      <c r="A9" s="47"/>
      <c r="B9" s="35" t="s">
        <v>15</v>
      </c>
      <c r="C9" s="35" t="s">
        <v>15</v>
      </c>
      <c r="D9" s="35" t="s">
        <v>15</v>
      </c>
      <c r="E9" s="6" t="s">
        <v>15</v>
      </c>
      <c r="F9" s="6" t="s">
        <v>15</v>
      </c>
      <c r="G9" s="7" t="s">
        <v>26</v>
      </c>
      <c r="H9" s="6" t="s">
        <v>27</v>
      </c>
      <c r="I9" s="6" t="s">
        <v>15</v>
      </c>
      <c r="J9" s="8" t="s">
        <v>16</v>
      </c>
      <c r="K9" s="7" t="s">
        <v>19</v>
      </c>
      <c r="L9" s="6" t="s">
        <v>15</v>
      </c>
      <c r="M9" s="8" t="s">
        <v>17</v>
      </c>
      <c r="N9" s="53"/>
      <c r="O9" s="45"/>
      <c r="P9" s="45"/>
    </row>
    <row r="10" spans="1:20" ht="42.75" customHeight="1">
      <c r="A10" s="10" t="s">
        <v>4</v>
      </c>
      <c r="B10" s="10">
        <v>19394942.539999999</v>
      </c>
      <c r="C10" s="11">
        <v>20063628.079999998</v>
      </c>
      <c r="D10" s="11">
        <v>17298531.879999999</v>
      </c>
      <c r="E10" s="10">
        <v>25173577.880000018</v>
      </c>
      <c r="F10" s="10">
        <v>23977900.010000005</v>
      </c>
      <c r="G10" s="10">
        <v>4400796.26</v>
      </c>
      <c r="H10" s="10">
        <f>+F10+G10</f>
        <v>28378696.270000003</v>
      </c>
      <c r="I10" s="10">
        <v>22781155.549999997</v>
      </c>
      <c r="J10" s="11">
        <v>23100500</v>
      </c>
      <c r="K10" s="10">
        <v>2836023.8000000003</v>
      </c>
      <c r="L10" s="10">
        <v>4157106.36</v>
      </c>
      <c r="M10" s="12">
        <f>+J10-K10-L10</f>
        <v>16107369.84</v>
      </c>
      <c r="N10" s="13">
        <f t="shared" ref="N10:N33" si="0">+L10*100/J10</f>
        <v>17.995741910348261</v>
      </c>
      <c r="O10" s="13">
        <f>+M10*100/J10</f>
        <v>69.727364515919575</v>
      </c>
      <c r="P10" s="13">
        <f>+K10*100/J10</f>
        <v>12.27689357373217</v>
      </c>
      <c r="Q10" s="14"/>
      <c r="S10" s="4"/>
    </row>
    <row r="11" spans="1:20" ht="42.75" customHeight="1">
      <c r="A11" s="9" t="s">
        <v>5</v>
      </c>
      <c r="B11" s="10">
        <v>7928578.1799999997</v>
      </c>
      <c r="C11" s="11">
        <v>6305524.0099999998</v>
      </c>
      <c r="D11" s="11">
        <v>7627738.9000000004</v>
      </c>
      <c r="E11" s="10">
        <v>8700065.1799999997</v>
      </c>
      <c r="F11" s="10">
        <v>7039955.25</v>
      </c>
      <c r="G11" s="10">
        <v>0</v>
      </c>
      <c r="H11" s="10">
        <f t="shared" ref="H11:H33" si="1">+F11+G11</f>
        <v>7039955.25</v>
      </c>
      <c r="I11" s="10">
        <v>8836627.9099999983</v>
      </c>
      <c r="J11" s="11">
        <v>6800000</v>
      </c>
      <c r="K11" s="10">
        <v>1359132.05</v>
      </c>
      <c r="L11" s="10">
        <v>2100537.5800000005</v>
      </c>
      <c r="M11" s="12">
        <f>+J11-K11-L11</f>
        <v>3340330.3699999996</v>
      </c>
      <c r="N11" s="13">
        <f t="shared" si="0"/>
        <v>30.890258529411774</v>
      </c>
      <c r="O11" s="13">
        <f>+M11*100/J11</f>
        <v>49.122505441176465</v>
      </c>
      <c r="P11" s="13">
        <f t="shared" ref="P11:P32" si="2">+K11*100/J11</f>
        <v>19.987236029411765</v>
      </c>
      <c r="Q11" s="14"/>
      <c r="S11" s="4"/>
    </row>
    <row r="12" spans="1:20" ht="42.75" customHeight="1">
      <c r="A12" s="9" t="s">
        <v>6</v>
      </c>
      <c r="B12" s="10">
        <v>5585125.0599999996</v>
      </c>
      <c r="C12" s="11">
        <v>5713577.3200000003</v>
      </c>
      <c r="D12" s="11">
        <v>4191944.87</v>
      </c>
      <c r="E12" s="10">
        <v>4661010.66</v>
      </c>
      <c r="F12" s="10">
        <v>4434430.21</v>
      </c>
      <c r="G12" s="10">
        <v>196500</v>
      </c>
      <c r="H12" s="10">
        <f t="shared" si="1"/>
        <v>4630930.21</v>
      </c>
      <c r="I12" s="10">
        <v>5442548.6499999985</v>
      </c>
      <c r="J12" s="11">
        <v>3825000</v>
      </c>
      <c r="K12" s="10">
        <v>759395</v>
      </c>
      <c r="L12" s="10">
        <v>1327363.1499999999</v>
      </c>
      <c r="M12" s="12">
        <f t="shared" ref="M12:M31" si="3">+J12-K12-L12</f>
        <v>1738241.85</v>
      </c>
      <c r="N12" s="13">
        <f t="shared" si="0"/>
        <v>34.702304575163396</v>
      </c>
      <c r="O12" s="13">
        <f>+M12*100/J12</f>
        <v>45.444231372549019</v>
      </c>
      <c r="P12" s="13">
        <f t="shared" si="2"/>
        <v>19.853464052287581</v>
      </c>
      <c r="Q12" s="14"/>
      <c r="R12" s="4"/>
      <c r="S12" s="14"/>
    </row>
    <row r="13" spans="1:20" ht="42.75" customHeight="1">
      <c r="A13" s="15" t="s">
        <v>28</v>
      </c>
      <c r="B13" s="10">
        <v>290181.37</v>
      </c>
      <c r="C13" s="11">
        <v>300355.5</v>
      </c>
      <c r="D13" s="11">
        <v>197415.7</v>
      </c>
      <c r="E13" s="10">
        <v>219924.11000000004</v>
      </c>
      <c r="F13" s="10">
        <v>247832.30000000002</v>
      </c>
      <c r="G13" s="10">
        <v>0</v>
      </c>
      <c r="H13" s="10">
        <f t="shared" si="1"/>
        <v>247832.30000000002</v>
      </c>
      <c r="I13" s="10">
        <v>226559.50000000003</v>
      </c>
      <c r="J13" s="11">
        <v>229500</v>
      </c>
      <c r="K13" s="10">
        <v>1970.35</v>
      </c>
      <c r="L13" s="10">
        <v>8781.4</v>
      </c>
      <c r="M13" s="12">
        <f t="shared" si="3"/>
        <v>218748.25</v>
      </c>
      <c r="N13" s="13">
        <f t="shared" si="0"/>
        <v>3.8263180827886711</v>
      </c>
      <c r="O13" s="13">
        <f>+M13*100/J13</f>
        <v>95.315141612200435</v>
      </c>
      <c r="P13" s="13">
        <f t="shared" si="2"/>
        <v>0.85854030501089329</v>
      </c>
      <c r="R13" s="4"/>
      <c r="S13" s="3"/>
      <c r="T13" s="3"/>
    </row>
    <row r="14" spans="1:20" ht="42.75" customHeight="1">
      <c r="A14" s="15" t="s">
        <v>29</v>
      </c>
      <c r="B14" s="10">
        <v>9998</v>
      </c>
      <c r="C14" s="11">
        <v>9990</v>
      </c>
      <c r="D14" s="11">
        <v>2880</v>
      </c>
      <c r="E14" s="10">
        <v>822</v>
      </c>
      <c r="F14" s="10">
        <v>0</v>
      </c>
      <c r="G14" s="10">
        <v>0</v>
      </c>
      <c r="H14" s="10">
        <f t="shared" si="1"/>
        <v>0</v>
      </c>
      <c r="I14" s="10">
        <v>5040</v>
      </c>
      <c r="J14" s="11">
        <v>8500</v>
      </c>
      <c r="K14" s="10">
        <v>0</v>
      </c>
      <c r="L14" s="10">
        <v>0</v>
      </c>
      <c r="M14" s="12">
        <f t="shared" si="3"/>
        <v>8500</v>
      </c>
      <c r="N14" s="13">
        <f t="shared" si="0"/>
        <v>0</v>
      </c>
      <c r="O14" s="13">
        <f t="shared" ref="O14:O31" si="4">+M14*100/J14</f>
        <v>100</v>
      </c>
      <c r="P14" s="13">
        <f t="shared" si="2"/>
        <v>0</v>
      </c>
      <c r="R14" s="4"/>
      <c r="S14" s="3"/>
    </row>
    <row r="15" spans="1:20" ht="42.75" customHeight="1">
      <c r="A15" s="15" t="s">
        <v>30</v>
      </c>
      <c r="B15" s="10">
        <v>0</v>
      </c>
      <c r="C15" s="11">
        <v>990</v>
      </c>
      <c r="D15" s="11">
        <v>0</v>
      </c>
      <c r="E15" s="10">
        <v>2250</v>
      </c>
      <c r="F15" s="10">
        <v>0</v>
      </c>
      <c r="G15" s="10">
        <v>0</v>
      </c>
      <c r="H15" s="10">
        <f t="shared" si="1"/>
        <v>0</v>
      </c>
      <c r="I15" s="10">
        <v>12838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>+M15*100/J15</f>
        <v>100</v>
      </c>
      <c r="P15" s="13">
        <f t="shared" si="2"/>
        <v>0</v>
      </c>
    </row>
    <row r="16" spans="1:20" ht="42.75" customHeight="1">
      <c r="A16" s="15" t="s">
        <v>31</v>
      </c>
      <c r="B16" s="10">
        <v>3646</v>
      </c>
      <c r="C16" s="11">
        <v>8702</v>
      </c>
      <c r="D16" s="11">
        <v>6348</v>
      </c>
      <c r="E16" s="10">
        <v>6299</v>
      </c>
      <c r="F16" s="10">
        <v>12860</v>
      </c>
      <c r="G16" s="10">
        <v>0</v>
      </c>
      <c r="H16" s="10">
        <f t="shared" si="1"/>
        <v>12860</v>
      </c>
      <c r="I16" s="10">
        <v>8618</v>
      </c>
      <c r="J16" s="11">
        <v>42500</v>
      </c>
      <c r="K16" s="10">
        <v>0</v>
      </c>
      <c r="L16" s="10">
        <v>0</v>
      </c>
      <c r="M16" s="12">
        <f t="shared" si="3"/>
        <v>42500</v>
      </c>
      <c r="N16" s="13">
        <f t="shared" si="0"/>
        <v>0</v>
      </c>
      <c r="O16" s="13">
        <f t="shared" si="4"/>
        <v>100</v>
      </c>
      <c r="P16" s="13">
        <f t="shared" si="2"/>
        <v>0</v>
      </c>
    </row>
    <row r="17" spans="1:19" ht="42.75" customHeight="1">
      <c r="A17" s="15" t="s">
        <v>32</v>
      </c>
      <c r="B17" s="10">
        <v>449909.8</v>
      </c>
      <c r="C17" s="11">
        <v>427062.27</v>
      </c>
      <c r="D17" s="11">
        <v>307173.65000000002</v>
      </c>
      <c r="E17" s="10">
        <v>289721.86</v>
      </c>
      <c r="F17" s="10">
        <v>297671.19999999995</v>
      </c>
      <c r="G17" s="10">
        <v>0</v>
      </c>
      <c r="H17" s="10">
        <f t="shared" si="1"/>
        <v>297671.19999999995</v>
      </c>
      <c r="I17" s="10">
        <v>291899.19</v>
      </c>
      <c r="J17" s="11">
        <v>272000</v>
      </c>
      <c r="K17" s="10">
        <v>62073.83</v>
      </c>
      <c r="L17" s="10">
        <v>95438</v>
      </c>
      <c r="M17" s="12">
        <f t="shared" si="3"/>
        <v>114488.16999999998</v>
      </c>
      <c r="N17" s="13">
        <f>+L17*100/J17</f>
        <v>35.087499999999999</v>
      </c>
      <c r="O17" s="13">
        <f>+M17*100/J17</f>
        <v>42.091238970588229</v>
      </c>
      <c r="P17" s="13">
        <f t="shared" si="2"/>
        <v>22.821261029411765</v>
      </c>
    </row>
    <row r="18" spans="1:19" ht="42.75" customHeight="1">
      <c r="A18" s="15" t="s">
        <v>33</v>
      </c>
      <c r="B18" s="10">
        <v>2351</v>
      </c>
      <c r="C18" s="11">
        <v>0</v>
      </c>
      <c r="D18" s="11">
        <v>0</v>
      </c>
      <c r="E18" s="10">
        <v>460</v>
      </c>
      <c r="F18" s="10">
        <v>6809</v>
      </c>
      <c r="G18" s="10">
        <v>0</v>
      </c>
      <c r="H18" s="10">
        <f t="shared" si="1"/>
        <v>6809</v>
      </c>
      <c r="I18" s="10">
        <v>6180</v>
      </c>
      <c r="J18" s="11">
        <f>8500+53500</f>
        <v>62000</v>
      </c>
      <c r="K18" s="10">
        <v>41000</v>
      </c>
      <c r="L18" s="10">
        <v>12500</v>
      </c>
      <c r="M18" s="12">
        <f t="shared" si="3"/>
        <v>8500</v>
      </c>
      <c r="N18" s="13">
        <f t="shared" si="0"/>
        <v>20.161290322580644</v>
      </c>
      <c r="O18" s="13">
        <f t="shared" si="4"/>
        <v>13.709677419354838</v>
      </c>
      <c r="P18" s="13">
        <f t="shared" si="2"/>
        <v>66.129032258064512</v>
      </c>
    </row>
    <row r="19" spans="1:19" ht="42.75" customHeight="1">
      <c r="A19" s="9" t="s">
        <v>34</v>
      </c>
      <c r="B19" s="10">
        <v>5141</v>
      </c>
      <c r="C19" s="11">
        <v>7455</v>
      </c>
      <c r="D19" s="11">
        <v>0</v>
      </c>
      <c r="E19" s="10">
        <v>0</v>
      </c>
      <c r="F19" s="10">
        <v>0</v>
      </c>
      <c r="G19" s="10">
        <v>0</v>
      </c>
      <c r="H19" s="10">
        <f t="shared" si="1"/>
        <v>0</v>
      </c>
      <c r="I19" s="10">
        <v>1176</v>
      </c>
      <c r="J19" s="11">
        <v>17000</v>
      </c>
      <c r="K19" s="10">
        <v>0</v>
      </c>
      <c r="L19" s="10">
        <v>0</v>
      </c>
      <c r="M19" s="12">
        <f t="shared" si="3"/>
        <v>17000</v>
      </c>
      <c r="N19" s="13">
        <f t="shared" si="0"/>
        <v>0</v>
      </c>
      <c r="O19" s="13">
        <f t="shared" si="4"/>
        <v>100</v>
      </c>
      <c r="P19" s="13">
        <f t="shared" si="2"/>
        <v>0</v>
      </c>
      <c r="R19" s="4"/>
      <c r="S19" s="3"/>
    </row>
    <row r="20" spans="1:19" ht="42.75" customHeight="1">
      <c r="A20" s="9" t="s">
        <v>21</v>
      </c>
      <c r="B20" s="10">
        <v>1540286.35</v>
      </c>
      <c r="C20" s="11">
        <v>1968284.66</v>
      </c>
      <c r="D20" s="11">
        <v>1231156.28</v>
      </c>
      <c r="E20" s="10">
        <v>1098241.7599999998</v>
      </c>
      <c r="F20" s="10">
        <v>2077841.28</v>
      </c>
      <c r="G20" s="10">
        <v>175310</v>
      </c>
      <c r="H20" s="10">
        <f t="shared" si="1"/>
        <v>2253151.2800000003</v>
      </c>
      <c r="I20" s="10">
        <v>2204654.5</v>
      </c>
      <c r="J20" s="11">
        <v>1870000</v>
      </c>
      <c r="K20" s="10">
        <v>402074.5</v>
      </c>
      <c r="L20" s="10">
        <v>966074.5</v>
      </c>
      <c r="M20" s="12">
        <f t="shared" si="3"/>
        <v>501851</v>
      </c>
      <c r="N20" s="13">
        <f>+L20*100/J20</f>
        <v>51.661737967914441</v>
      </c>
      <c r="O20" s="13">
        <f t="shared" si="4"/>
        <v>26.836951871657753</v>
      </c>
      <c r="P20" s="13">
        <f t="shared" si="2"/>
        <v>21.501310160427806</v>
      </c>
      <c r="R20" s="4"/>
    </row>
    <row r="21" spans="1:19" ht="42.75" customHeight="1">
      <c r="A21" s="9" t="s">
        <v>47</v>
      </c>
      <c r="B21" s="10">
        <v>145294.6</v>
      </c>
      <c r="C21" s="11">
        <v>143524.67000000001</v>
      </c>
      <c r="D21" s="11">
        <v>174228.25</v>
      </c>
      <c r="E21" s="10">
        <v>128120</v>
      </c>
      <c r="F21" s="10">
        <v>149838.6</v>
      </c>
      <c r="G21" s="10">
        <v>1605</v>
      </c>
      <c r="H21" s="10">
        <f t="shared" si="1"/>
        <v>151443.6</v>
      </c>
      <c r="I21" s="10">
        <v>154918.75</v>
      </c>
      <c r="J21" s="11">
        <v>161500</v>
      </c>
      <c r="K21" s="10">
        <v>32650</v>
      </c>
      <c r="L21" s="10">
        <v>30990</v>
      </c>
      <c r="M21" s="12">
        <f t="shared" si="3"/>
        <v>97860</v>
      </c>
      <c r="N21" s="13">
        <f>+L21*100/J21</f>
        <v>19.188854489164086</v>
      </c>
      <c r="O21" s="13">
        <f t="shared" si="4"/>
        <v>60.594427244582043</v>
      </c>
      <c r="P21" s="13">
        <f t="shared" si="2"/>
        <v>20.216718266253871</v>
      </c>
      <c r="R21" s="3"/>
    </row>
    <row r="22" spans="1:19" ht="42.75" customHeight="1">
      <c r="A22" s="9" t="s">
        <v>35</v>
      </c>
      <c r="B22" s="10">
        <v>0</v>
      </c>
      <c r="C22" s="11">
        <v>0</v>
      </c>
      <c r="D22" s="11">
        <v>1010</v>
      </c>
      <c r="E22" s="10">
        <v>22835</v>
      </c>
      <c r="F22" s="10">
        <v>25038</v>
      </c>
      <c r="G22" s="10">
        <v>0</v>
      </c>
      <c r="H22" s="10">
        <f t="shared" si="1"/>
        <v>25038</v>
      </c>
      <c r="I22" s="10">
        <v>18651</v>
      </c>
      <c r="J22" s="11">
        <v>34000</v>
      </c>
      <c r="K22" s="11">
        <v>0</v>
      </c>
      <c r="L22" s="10">
        <v>5069</v>
      </c>
      <c r="M22" s="12">
        <f t="shared" si="3"/>
        <v>28931</v>
      </c>
      <c r="N22" s="13">
        <f>+L22*100/J22</f>
        <v>14.908823529411764</v>
      </c>
      <c r="O22" s="13">
        <f t="shared" si="4"/>
        <v>85.091176470588238</v>
      </c>
      <c r="P22" s="13">
        <f t="shared" si="2"/>
        <v>0</v>
      </c>
    </row>
    <row r="23" spans="1:19" ht="42.75" customHeight="1">
      <c r="A23" s="9" t="s">
        <v>36</v>
      </c>
      <c r="B23" s="10">
        <v>0</v>
      </c>
      <c r="C23" s="11">
        <v>29403</v>
      </c>
      <c r="D23" s="11">
        <v>40554.449999999997</v>
      </c>
      <c r="E23" s="10">
        <v>52979</v>
      </c>
      <c r="F23" s="10">
        <v>84075</v>
      </c>
      <c r="G23" s="10">
        <v>0</v>
      </c>
      <c r="H23" s="10">
        <f t="shared" si="1"/>
        <v>84075</v>
      </c>
      <c r="I23" s="10">
        <v>74072.600000000006</v>
      </c>
      <c r="J23" s="11">
        <v>76500</v>
      </c>
      <c r="K23" s="11">
        <v>0</v>
      </c>
      <c r="L23" s="10">
        <v>29700</v>
      </c>
      <c r="M23" s="12">
        <f t="shared" si="3"/>
        <v>46800</v>
      </c>
      <c r="N23" s="13">
        <f>+L23*100/J23</f>
        <v>38.823529411764703</v>
      </c>
      <c r="O23" s="13">
        <f t="shared" si="4"/>
        <v>61.176470588235297</v>
      </c>
      <c r="P23" s="13">
        <f t="shared" si="2"/>
        <v>0</v>
      </c>
    </row>
    <row r="24" spans="1:19" ht="42.75" customHeight="1">
      <c r="A24" s="9" t="s">
        <v>37</v>
      </c>
      <c r="B24" s="10">
        <v>413606</v>
      </c>
      <c r="C24" s="11">
        <v>93153.59</v>
      </c>
      <c r="D24" s="11">
        <v>158942.25</v>
      </c>
      <c r="E24" s="10">
        <v>63828</v>
      </c>
      <c r="F24" s="10">
        <v>75121</v>
      </c>
      <c r="G24" s="10">
        <v>0</v>
      </c>
      <c r="H24" s="10">
        <f t="shared" si="1"/>
        <v>75121</v>
      </c>
      <c r="I24" s="10">
        <v>111968.7</v>
      </c>
      <c r="J24" s="11">
        <v>502120</v>
      </c>
      <c r="K24" s="11">
        <v>0</v>
      </c>
      <c r="L24" s="10">
        <v>2140</v>
      </c>
      <c r="M24" s="12">
        <f t="shared" si="3"/>
        <v>499980</v>
      </c>
      <c r="N24" s="13">
        <f>+L24*100/J24</f>
        <v>0.42619294192623275</v>
      </c>
      <c r="O24" s="13">
        <f t="shared" si="4"/>
        <v>99.573807058073768</v>
      </c>
      <c r="P24" s="13">
        <f t="shared" si="2"/>
        <v>0</v>
      </c>
    </row>
    <row r="25" spans="1:19" ht="42.75" customHeight="1">
      <c r="A25" s="9" t="s">
        <v>38</v>
      </c>
      <c r="B25" s="10">
        <v>0</v>
      </c>
      <c r="C25" s="11">
        <v>0</v>
      </c>
      <c r="D25" s="11">
        <v>0</v>
      </c>
      <c r="E25" s="10">
        <v>169432</v>
      </c>
      <c r="F25" s="10">
        <v>92180</v>
      </c>
      <c r="G25" s="10">
        <v>0</v>
      </c>
      <c r="H25" s="10">
        <f t="shared" si="1"/>
        <v>92180</v>
      </c>
      <c r="I25" s="10">
        <v>52834</v>
      </c>
      <c r="J25" s="11">
        <v>59700</v>
      </c>
      <c r="K25" s="11">
        <v>0</v>
      </c>
      <c r="L25" s="10">
        <v>48760</v>
      </c>
      <c r="M25" s="12">
        <f t="shared" si="3"/>
        <v>10940</v>
      </c>
      <c r="N25" s="13">
        <f t="shared" si="0"/>
        <v>81.675041876046905</v>
      </c>
      <c r="O25" s="13">
        <f t="shared" si="4"/>
        <v>18.324958123953099</v>
      </c>
      <c r="P25" s="13">
        <f t="shared" si="2"/>
        <v>0</v>
      </c>
    </row>
    <row r="26" spans="1:19" ht="42.75" customHeight="1">
      <c r="A26" s="9" t="s">
        <v>8</v>
      </c>
      <c r="B26" s="10">
        <v>7543</v>
      </c>
      <c r="C26" s="11">
        <v>11645</v>
      </c>
      <c r="D26" s="11">
        <v>13062</v>
      </c>
      <c r="E26" s="10">
        <v>9078.01</v>
      </c>
      <c r="F26" s="10">
        <v>198959.99000000002</v>
      </c>
      <c r="G26" s="10">
        <v>0</v>
      </c>
      <c r="H26" s="10">
        <f t="shared" si="1"/>
        <v>198959.99000000002</v>
      </c>
      <c r="I26" s="10">
        <v>177603.7</v>
      </c>
      <c r="J26" s="11">
        <v>238000</v>
      </c>
      <c r="K26" s="11">
        <v>6200</v>
      </c>
      <c r="L26" s="10">
        <v>2578</v>
      </c>
      <c r="M26" s="12">
        <f t="shared" si="3"/>
        <v>229222</v>
      </c>
      <c r="N26" s="13">
        <f>+L26*100/J26</f>
        <v>1.0831932773109243</v>
      </c>
      <c r="O26" s="13">
        <f t="shared" si="4"/>
        <v>96.311764705882354</v>
      </c>
      <c r="P26" s="13">
        <f t="shared" si="2"/>
        <v>2.6050420168067228</v>
      </c>
    </row>
    <row r="27" spans="1:19" ht="42.75" customHeight="1">
      <c r="A27" s="9" t="s">
        <v>39</v>
      </c>
      <c r="B27" s="11">
        <v>0</v>
      </c>
      <c r="C27" s="11">
        <v>0</v>
      </c>
      <c r="D27" s="11">
        <v>0</v>
      </c>
      <c r="E27" s="10">
        <v>0</v>
      </c>
      <c r="F27" s="10">
        <v>3900</v>
      </c>
      <c r="G27" s="10">
        <v>0</v>
      </c>
      <c r="H27" s="10">
        <f t="shared" si="1"/>
        <v>3900</v>
      </c>
      <c r="I27" s="10">
        <v>4574</v>
      </c>
      <c r="J27" s="11">
        <v>5100</v>
      </c>
      <c r="K27" s="11">
        <v>0</v>
      </c>
      <c r="L27" s="10">
        <v>0</v>
      </c>
      <c r="M27" s="12">
        <f t="shared" si="3"/>
        <v>5100</v>
      </c>
      <c r="N27" s="13">
        <f t="shared" si="0"/>
        <v>0</v>
      </c>
      <c r="O27" s="13">
        <f t="shared" si="4"/>
        <v>100</v>
      </c>
      <c r="P27" s="13">
        <f t="shared" si="2"/>
        <v>0</v>
      </c>
    </row>
    <row r="28" spans="1:19" ht="42.75" customHeight="1">
      <c r="A28" s="9" t="s">
        <v>9</v>
      </c>
      <c r="B28" s="10">
        <v>0</v>
      </c>
      <c r="C28" s="11">
        <v>5803</v>
      </c>
      <c r="D28" s="11">
        <v>4851</v>
      </c>
      <c r="E28" s="10">
        <v>1903</v>
      </c>
      <c r="F28" s="10">
        <v>800</v>
      </c>
      <c r="G28" s="10">
        <v>0</v>
      </c>
      <c r="H28" s="10">
        <f t="shared" si="1"/>
        <v>800</v>
      </c>
      <c r="I28" s="10">
        <v>3074.6</v>
      </c>
      <c r="J28" s="11">
        <v>4700</v>
      </c>
      <c r="K28" s="11">
        <v>0</v>
      </c>
      <c r="L28" s="10">
        <v>0</v>
      </c>
      <c r="M28" s="12">
        <f t="shared" si="3"/>
        <v>4700</v>
      </c>
      <c r="N28" s="13">
        <f t="shared" si="0"/>
        <v>0</v>
      </c>
      <c r="O28" s="13">
        <f>+M28*100/J28</f>
        <v>100</v>
      </c>
      <c r="P28" s="13">
        <f t="shared" si="2"/>
        <v>0</v>
      </c>
    </row>
    <row r="29" spans="1:19" ht="42.75" customHeight="1">
      <c r="A29" s="9" t="s">
        <v>10</v>
      </c>
      <c r="B29" s="10">
        <v>2905</v>
      </c>
      <c r="C29" s="11">
        <v>2096</v>
      </c>
      <c r="D29" s="11">
        <v>2715</v>
      </c>
      <c r="E29" s="10">
        <v>660</v>
      </c>
      <c r="F29" s="10">
        <v>1370</v>
      </c>
      <c r="G29" s="10">
        <v>0</v>
      </c>
      <c r="H29" s="10">
        <f t="shared" si="1"/>
        <v>1370</v>
      </c>
      <c r="I29" s="10">
        <v>6780</v>
      </c>
      <c r="J29" s="11">
        <v>6800</v>
      </c>
      <c r="K29" s="11">
        <v>0</v>
      </c>
      <c r="L29" s="10">
        <v>0</v>
      </c>
      <c r="M29" s="12">
        <f t="shared" si="3"/>
        <v>6800</v>
      </c>
      <c r="N29" s="13">
        <f t="shared" si="0"/>
        <v>0</v>
      </c>
      <c r="O29" s="13">
        <f t="shared" si="4"/>
        <v>100</v>
      </c>
      <c r="P29" s="13">
        <f t="shared" si="2"/>
        <v>0</v>
      </c>
    </row>
    <row r="30" spans="1:19" ht="42.75" customHeight="1">
      <c r="A30" s="9" t="s">
        <v>11</v>
      </c>
      <c r="B30" s="10">
        <v>663578.07999999996</v>
      </c>
      <c r="C30" s="11">
        <v>787064.22</v>
      </c>
      <c r="D30" s="11">
        <v>798998.8</v>
      </c>
      <c r="E30" s="10">
        <v>782042.38</v>
      </c>
      <c r="F30" s="10">
        <v>849589.88000000012</v>
      </c>
      <c r="G30" s="10">
        <v>0</v>
      </c>
      <c r="H30" s="10">
        <f t="shared" si="1"/>
        <v>849589.88000000012</v>
      </c>
      <c r="I30" s="10">
        <v>777048</v>
      </c>
      <c r="J30" s="11">
        <v>765000</v>
      </c>
      <c r="K30" s="10">
        <v>316832</v>
      </c>
      <c r="L30" s="10">
        <v>270729</v>
      </c>
      <c r="M30" s="12">
        <f>+J30-K30-L30</f>
        <v>177439</v>
      </c>
      <c r="N30" s="13">
        <f t="shared" si="0"/>
        <v>35.389411764705883</v>
      </c>
      <c r="O30" s="13">
        <f>+M30*100/J30</f>
        <v>23.194640522875815</v>
      </c>
      <c r="P30" s="13">
        <f t="shared" si="2"/>
        <v>41.415947712418301</v>
      </c>
    </row>
    <row r="31" spans="1:19" ht="42.75" customHeight="1">
      <c r="A31" s="9" t="s">
        <v>12</v>
      </c>
      <c r="B31" s="10">
        <v>47560.66</v>
      </c>
      <c r="C31" s="11">
        <v>32688.41</v>
      </c>
      <c r="D31" s="11">
        <v>28656.33</v>
      </c>
      <c r="E31" s="10">
        <v>103194.69</v>
      </c>
      <c r="F31" s="10">
        <v>163971.71000000002</v>
      </c>
      <c r="G31" s="10">
        <v>0</v>
      </c>
      <c r="H31" s="10">
        <f t="shared" si="1"/>
        <v>163971.71000000002</v>
      </c>
      <c r="I31" s="10">
        <v>168744.47000000003</v>
      </c>
      <c r="J31" s="11">
        <v>176200</v>
      </c>
      <c r="K31" s="10">
        <v>0</v>
      </c>
      <c r="L31" s="10">
        <v>73930.040000000008</v>
      </c>
      <c r="M31" s="11">
        <f t="shared" si="3"/>
        <v>102269.95999999999</v>
      </c>
      <c r="N31" s="13">
        <f t="shared" si="0"/>
        <v>41.958024971623161</v>
      </c>
      <c r="O31" s="13">
        <f t="shared" si="4"/>
        <v>58.041975028376847</v>
      </c>
      <c r="P31" s="13">
        <f t="shared" si="2"/>
        <v>0</v>
      </c>
      <c r="R31" s="21"/>
    </row>
    <row r="32" spans="1:19" ht="42.75" customHeight="1">
      <c r="A32" s="9" t="s">
        <v>13</v>
      </c>
      <c r="B32" s="10">
        <v>358192.9</v>
      </c>
      <c r="C32" s="11">
        <v>348416.9</v>
      </c>
      <c r="D32" s="11">
        <v>264893</v>
      </c>
      <c r="E32" s="10">
        <v>191974</v>
      </c>
      <c r="F32" s="10">
        <v>177245.97</v>
      </c>
      <c r="G32" s="10">
        <v>0</v>
      </c>
      <c r="H32" s="10">
        <f t="shared" si="1"/>
        <v>177245.97</v>
      </c>
      <c r="I32" s="10">
        <v>109957</v>
      </c>
      <c r="J32" s="11">
        <v>170000</v>
      </c>
      <c r="K32" s="10">
        <v>19520</v>
      </c>
      <c r="L32" s="11">
        <v>98970</v>
      </c>
      <c r="M32" s="12">
        <f>+J32-L32-K32</f>
        <v>51510</v>
      </c>
      <c r="N32" s="13">
        <f t="shared" si="0"/>
        <v>58.21764705882353</v>
      </c>
      <c r="O32" s="13">
        <f>+M32*100/J32</f>
        <v>30.3</v>
      </c>
      <c r="P32" s="13">
        <f t="shared" si="2"/>
        <v>11.482352941176471</v>
      </c>
      <c r="S32" s="3"/>
    </row>
    <row r="33" spans="1:19" s="18" customFormat="1" ht="42.75" customHeight="1">
      <c r="A33" s="8" t="s">
        <v>14</v>
      </c>
      <c r="B33" s="16">
        <f t="shared" ref="B33:E33" si="5">SUM(B10:B32)</f>
        <v>36848839.539999992</v>
      </c>
      <c r="C33" s="16">
        <f t="shared" si="5"/>
        <v>36259363.629999995</v>
      </c>
      <c r="D33" s="16">
        <f t="shared" si="5"/>
        <v>32351100.359999999</v>
      </c>
      <c r="E33" s="16">
        <f t="shared" si="5"/>
        <v>41678418.530000009</v>
      </c>
      <c r="F33" s="16">
        <f>SUM(F10:F32)</f>
        <v>39917389.400000013</v>
      </c>
      <c r="G33" s="16">
        <f>SUM(G10:G32)</f>
        <v>4774211.26</v>
      </c>
      <c r="H33" s="16">
        <f t="shared" si="1"/>
        <v>44691600.660000011</v>
      </c>
      <c r="I33" s="16">
        <v>41477524.119999997</v>
      </c>
      <c r="J33" s="16">
        <f>SUM(J10:J32)</f>
        <v>38469120</v>
      </c>
      <c r="K33" s="16">
        <f>SUM(K10:K32)</f>
        <v>5836871.5300000003</v>
      </c>
      <c r="L33" s="16">
        <f>SUM(L10:L32)</f>
        <v>9230667.0299999993</v>
      </c>
      <c r="M33" s="16">
        <f>+J33-K33-L33</f>
        <v>23401581.439999998</v>
      </c>
      <c r="N33" s="17">
        <f t="shared" si="0"/>
        <v>23.995004382736074</v>
      </c>
      <c r="O33" s="17">
        <f>+M33*100/J33</f>
        <v>60.832120516403805</v>
      </c>
      <c r="P33" s="17">
        <f>+K33*100/J33</f>
        <v>15.172875100860118</v>
      </c>
      <c r="Q33" s="22"/>
      <c r="R33" s="22"/>
    </row>
    <row r="34" spans="1:19" s="18" customFormat="1" ht="42.75" customHeight="1">
      <c r="A34" s="56" t="s">
        <v>51</v>
      </c>
      <c r="B34" s="57"/>
      <c r="C34" s="57"/>
      <c r="D34" s="57"/>
      <c r="E34" s="57"/>
      <c r="F34" s="57"/>
      <c r="G34" s="57"/>
      <c r="H34" s="57"/>
      <c r="I34" s="57"/>
      <c r="J34" s="58"/>
      <c r="K34" s="16">
        <f>+K33*100/J33</f>
        <v>15.172875100860118</v>
      </c>
      <c r="L34" s="16">
        <f>+L33*100/J33</f>
        <v>23.995004382736074</v>
      </c>
      <c r="M34" s="16">
        <f>+M33*100/J33</f>
        <v>60.832120516403805</v>
      </c>
      <c r="N34" s="38"/>
      <c r="O34" s="38"/>
      <c r="P34" s="38"/>
      <c r="Q34" s="22"/>
      <c r="R34" s="22"/>
    </row>
    <row r="35" spans="1:19" ht="42.75" customHeight="1">
      <c r="A35" s="59" t="s">
        <v>46</v>
      </c>
      <c r="B35" s="59"/>
      <c r="H35" s="14"/>
      <c r="I35" s="14"/>
      <c r="L35" s="37"/>
      <c r="N35" s="3"/>
      <c r="O35" s="3"/>
      <c r="S35" s="3"/>
    </row>
    <row r="36" spans="1:19" s="39" customFormat="1" ht="42.75" customHeight="1">
      <c r="A36" s="54" t="s">
        <v>48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0"/>
      <c r="R36" s="40"/>
    </row>
    <row r="37" spans="1:19" s="39" customFormat="1" ht="42.75" customHeight="1">
      <c r="A37" s="54" t="s">
        <v>49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M37" s="41"/>
      <c r="R37" s="40"/>
    </row>
    <row r="38" spans="1:19" s="39" customFormat="1" ht="42.75" customHeight="1">
      <c r="A38" s="54" t="s">
        <v>50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40"/>
      <c r="N38" s="40"/>
    </row>
    <row r="39" spans="1:19" ht="42.75" customHeight="1">
      <c r="A39" s="54"/>
      <c r="B39" s="54"/>
      <c r="C39" s="54"/>
      <c r="D39" s="54"/>
      <c r="E39" s="54"/>
      <c r="F39" s="54"/>
      <c r="G39" s="54"/>
      <c r="H39" s="54"/>
      <c r="I39" s="36"/>
      <c r="J39" s="2"/>
      <c r="L39" s="3"/>
      <c r="M39" s="14"/>
      <c r="Q39" s="3"/>
    </row>
    <row r="40" spans="1:19" ht="42.75" customHeight="1">
      <c r="A40" s="54"/>
      <c r="B40" s="54"/>
      <c r="C40" s="54"/>
      <c r="D40" s="54"/>
      <c r="E40" s="54"/>
      <c r="F40" s="54"/>
      <c r="G40" s="54"/>
      <c r="H40" s="54"/>
      <c r="I40" s="36"/>
      <c r="J40" s="2"/>
      <c r="L40" s="2"/>
      <c r="M40" s="2"/>
    </row>
    <row r="41" spans="1:19" ht="42.75" customHeight="1">
      <c r="A41" s="54"/>
      <c r="B41" s="54"/>
      <c r="C41" s="54"/>
      <c r="D41" s="54"/>
      <c r="E41" s="54"/>
      <c r="F41" s="54"/>
      <c r="G41" s="54"/>
      <c r="H41" s="54"/>
      <c r="I41" s="36"/>
      <c r="J41" s="2"/>
      <c r="L41" s="2"/>
      <c r="M41" s="2"/>
      <c r="O41" s="4"/>
    </row>
    <row r="42" spans="1:19" ht="42.75" customHeight="1">
      <c r="A42" s="54"/>
      <c r="B42" s="54"/>
      <c r="C42" s="54"/>
      <c r="D42" s="54"/>
      <c r="E42" s="54"/>
      <c r="F42" s="54"/>
      <c r="G42" s="54"/>
      <c r="H42" s="54"/>
      <c r="I42" s="36"/>
      <c r="J42" s="2"/>
      <c r="L42" s="2"/>
      <c r="M42" s="2"/>
    </row>
    <row r="43" spans="1:19" ht="42.75" customHeight="1">
      <c r="A43" s="4"/>
      <c r="J43" s="2"/>
      <c r="L43" s="2"/>
      <c r="M43" s="2"/>
      <c r="O43" s="14"/>
    </row>
    <row r="44" spans="1:19" ht="42.75" customHeight="1">
      <c r="A44" s="2"/>
      <c r="J44" s="2"/>
      <c r="L44" s="2"/>
      <c r="M44" s="2"/>
    </row>
    <row r="45" spans="1:19" ht="42.75" customHeight="1">
      <c r="A45" s="14"/>
      <c r="J45" s="2"/>
      <c r="K45" s="2"/>
      <c r="L45" s="2"/>
      <c r="M45" s="2"/>
      <c r="O45" s="14">
        <f>+Q39-O43</f>
        <v>0</v>
      </c>
    </row>
    <row r="46" spans="1:19" ht="42.75" customHeight="1">
      <c r="A46" s="2"/>
      <c r="J46" s="2"/>
      <c r="K46" s="2"/>
      <c r="L46" s="2"/>
      <c r="M46" s="2"/>
    </row>
    <row r="47" spans="1:19" ht="42.75" customHeight="1">
      <c r="A47" s="2"/>
      <c r="J47" s="2"/>
      <c r="K47" s="2"/>
      <c r="L47" s="2"/>
      <c r="M47" s="2"/>
    </row>
    <row r="48" spans="1:19" ht="42.75" customHeight="1">
      <c r="A48" s="2"/>
      <c r="J48" s="2"/>
      <c r="K48" s="2"/>
      <c r="L48" s="2"/>
      <c r="M48" s="2"/>
    </row>
    <row r="49" spans="1:20" ht="42.75" customHeight="1">
      <c r="A49" s="2"/>
      <c r="J49" s="2"/>
      <c r="K49" s="2"/>
      <c r="L49" s="21"/>
      <c r="M49" s="2"/>
      <c r="T49" s="14"/>
    </row>
    <row r="50" spans="1:20" ht="42.75" customHeight="1">
      <c r="A50" s="2"/>
      <c r="J50" s="2"/>
      <c r="K50" s="2"/>
      <c r="L50" s="2"/>
      <c r="M50" s="2"/>
    </row>
    <row r="51" spans="1:20" ht="42.75" customHeight="1">
      <c r="A51" s="2"/>
      <c r="J51" s="2"/>
      <c r="K51" s="2"/>
      <c r="L51" s="2"/>
      <c r="M51" s="2"/>
    </row>
    <row r="52" spans="1:20" ht="42.75" customHeight="1">
      <c r="A52" s="2"/>
      <c r="J52" s="2"/>
      <c r="K52" s="2"/>
      <c r="L52" s="2"/>
      <c r="M52" s="2"/>
    </row>
    <row r="53" spans="1:20" ht="42.75" customHeight="1">
      <c r="A53" s="1"/>
      <c r="J53" s="2"/>
      <c r="K53" s="2"/>
      <c r="L53" s="2"/>
      <c r="M53" s="2"/>
    </row>
    <row r="54" spans="1:20" ht="42.75" customHeight="1">
      <c r="M54" s="2"/>
    </row>
    <row r="55" spans="1:20" ht="42.75" customHeight="1">
      <c r="M55" s="2"/>
    </row>
  </sheetData>
  <mergeCells count="15">
    <mergeCell ref="P8:P9"/>
    <mergeCell ref="A8:A9"/>
    <mergeCell ref="F8:H8"/>
    <mergeCell ref="J8:M8"/>
    <mergeCell ref="N8:N9"/>
    <mergeCell ref="O8:O9"/>
    <mergeCell ref="A34:J34"/>
    <mergeCell ref="A41:H41"/>
    <mergeCell ref="A42:H42"/>
    <mergeCell ref="A35:B35"/>
    <mergeCell ref="A37:K37"/>
    <mergeCell ref="A38:L38"/>
    <mergeCell ref="A39:H39"/>
    <mergeCell ref="A40:H40"/>
    <mergeCell ref="A36:M36"/>
  </mergeCells>
  <conditionalFormatting sqref="L10:L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D7ED-5917-43EF-BCCB-0D8C9D59A122}">
  <dimension ref="A1:T55"/>
  <sheetViews>
    <sheetView tabSelected="1" zoomScale="70" zoomScaleNormal="70" workbookViewId="0">
      <pane ySplit="9" topLeftCell="A31" activePane="bottomLeft" state="frozen"/>
      <selection pane="bottomLeft" activeCell="L39" sqref="L39"/>
    </sheetView>
  </sheetViews>
  <sheetFormatPr defaultColWidth="8.85546875" defaultRowHeight="42.75" customHeight="1" outlineLevelCol="1"/>
  <cols>
    <col min="1" max="1" width="64.7109375" style="19" customWidth="1"/>
    <col min="2" max="4" width="24.42578125" style="2" hidden="1" customWidth="1" outlineLevel="1"/>
    <col min="5" max="5" width="26.85546875" style="2" hidden="1" customWidth="1" collapsed="1"/>
    <col min="6" max="6" width="27.7109375" style="2" hidden="1" customWidth="1"/>
    <col min="7" max="7" width="26.28515625" style="2" hidden="1" customWidth="1"/>
    <col min="8" max="8" width="26.5703125" style="2" hidden="1" customWidth="1"/>
    <col min="9" max="9" width="30.42578125" style="2" customWidth="1"/>
    <col min="10" max="10" width="28.28515625" style="4" customWidth="1"/>
    <col min="11" max="11" width="28.425781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24" style="2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 ht="42.75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4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4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26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21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42.7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ht="4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0" s="5" customFormat="1" ht="42.75" customHeight="1">
      <c r="A8" s="46" t="s">
        <v>0</v>
      </c>
      <c r="B8" s="44" t="s">
        <v>1</v>
      </c>
      <c r="C8" s="44" t="s">
        <v>2</v>
      </c>
      <c r="D8" s="44" t="s">
        <v>3</v>
      </c>
      <c r="E8" s="44" t="s">
        <v>20</v>
      </c>
      <c r="F8" s="48" t="s">
        <v>24</v>
      </c>
      <c r="G8" s="49"/>
      <c r="H8" s="50"/>
      <c r="I8" s="43" t="s">
        <v>40</v>
      </c>
      <c r="J8" s="51" t="s">
        <v>43</v>
      </c>
      <c r="K8" s="51"/>
      <c r="L8" s="51"/>
      <c r="M8" s="51"/>
      <c r="N8" s="52" t="s">
        <v>22</v>
      </c>
      <c r="O8" s="45" t="s">
        <v>23</v>
      </c>
      <c r="P8" s="45" t="s">
        <v>25</v>
      </c>
    </row>
    <row r="9" spans="1:20" s="5" customFormat="1" ht="81" customHeight="1">
      <c r="A9" s="47"/>
      <c r="B9" s="44" t="s">
        <v>15</v>
      </c>
      <c r="C9" s="44" t="s">
        <v>15</v>
      </c>
      <c r="D9" s="44" t="s">
        <v>15</v>
      </c>
      <c r="E9" s="6" t="s">
        <v>15</v>
      </c>
      <c r="F9" s="6" t="s">
        <v>15</v>
      </c>
      <c r="G9" s="7" t="s">
        <v>26</v>
      </c>
      <c r="H9" s="6" t="s">
        <v>27</v>
      </c>
      <c r="I9" s="6" t="s">
        <v>15</v>
      </c>
      <c r="J9" s="8" t="s">
        <v>16</v>
      </c>
      <c r="K9" s="7" t="s">
        <v>19</v>
      </c>
      <c r="L9" s="6" t="s">
        <v>15</v>
      </c>
      <c r="M9" s="8" t="s">
        <v>17</v>
      </c>
      <c r="N9" s="53"/>
      <c r="O9" s="45"/>
      <c r="P9" s="45"/>
    </row>
    <row r="10" spans="1:20" ht="42.75" customHeight="1">
      <c r="A10" s="10" t="s">
        <v>4</v>
      </c>
      <c r="B10" s="10">
        <v>19394942.539999999</v>
      </c>
      <c r="C10" s="11">
        <v>20063628.079999998</v>
      </c>
      <c r="D10" s="11">
        <v>17298531.879999999</v>
      </c>
      <c r="E10" s="10">
        <v>25173577.880000018</v>
      </c>
      <c r="F10" s="10">
        <v>23977900.010000005</v>
      </c>
      <c r="G10" s="10">
        <v>4400796.26</v>
      </c>
      <c r="H10" s="10">
        <f>+F10+G10</f>
        <v>28378696.270000003</v>
      </c>
      <c r="I10" s="10">
        <v>22781155.549999997</v>
      </c>
      <c r="J10" s="11">
        <v>23100500</v>
      </c>
      <c r="K10" s="10">
        <v>3803103.6900000004</v>
      </c>
      <c r="L10" s="10">
        <v>5436067.1600000011</v>
      </c>
      <c r="M10" s="12">
        <f>+J10-K10-L10</f>
        <v>13861329.149999999</v>
      </c>
      <c r="N10" s="13">
        <f t="shared" ref="N10:N33" si="0">+L10*100/J10</f>
        <v>23.532248912361208</v>
      </c>
      <c r="O10" s="13">
        <f>+M10*100/J10</f>
        <v>60.004455098374486</v>
      </c>
      <c r="P10" s="13">
        <f>+K10*100/J10</f>
        <v>16.463295989264303</v>
      </c>
      <c r="Q10" s="14"/>
      <c r="S10" s="4"/>
    </row>
    <row r="11" spans="1:20" ht="42.75" customHeight="1">
      <c r="A11" s="9" t="s">
        <v>5</v>
      </c>
      <c r="B11" s="10">
        <v>7928578.1799999997</v>
      </c>
      <c r="C11" s="11">
        <v>6305524.0099999998</v>
      </c>
      <c r="D11" s="11">
        <v>7627738.9000000004</v>
      </c>
      <c r="E11" s="10">
        <v>8700065.1799999997</v>
      </c>
      <c r="F11" s="10">
        <v>7039955.25</v>
      </c>
      <c r="G11" s="10">
        <v>0</v>
      </c>
      <c r="H11" s="10">
        <f t="shared" ref="H11:H33" si="1">+F11+G11</f>
        <v>7039955.25</v>
      </c>
      <c r="I11" s="10">
        <v>8836627.9099999983</v>
      </c>
      <c r="J11" s="11">
        <v>6800000</v>
      </c>
      <c r="K11" s="10">
        <v>831886.83</v>
      </c>
      <c r="L11" s="10">
        <v>3388028.9200000004</v>
      </c>
      <c r="M11" s="12">
        <f>+J11-K11-L11</f>
        <v>2580084.2499999995</v>
      </c>
      <c r="N11" s="13">
        <f t="shared" si="0"/>
        <v>49.823954705882365</v>
      </c>
      <c r="O11" s="13">
        <f>+M11*100/J11</f>
        <v>37.942415441176465</v>
      </c>
      <c r="P11" s="13">
        <f t="shared" ref="P11:P32" si="2">+K11*100/J11</f>
        <v>12.233629852941176</v>
      </c>
      <c r="Q11" s="14"/>
      <c r="S11" s="4"/>
    </row>
    <row r="12" spans="1:20" ht="42.75" customHeight="1">
      <c r="A12" s="9" t="s">
        <v>6</v>
      </c>
      <c r="B12" s="10">
        <v>5585125.0599999996</v>
      </c>
      <c r="C12" s="11">
        <v>5713577.3200000003</v>
      </c>
      <c r="D12" s="11">
        <v>4191944.87</v>
      </c>
      <c r="E12" s="10">
        <v>4661010.66</v>
      </c>
      <c r="F12" s="10">
        <v>4434430.21</v>
      </c>
      <c r="G12" s="10">
        <v>196500</v>
      </c>
      <c r="H12" s="10">
        <f t="shared" si="1"/>
        <v>4630930.21</v>
      </c>
      <c r="I12" s="10">
        <v>5442548.6499999985</v>
      </c>
      <c r="J12" s="11">
        <v>3825000</v>
      </c>
      <c r="K12" s="10">
        <v>369263.33999999997</v>
      </c>
      <c r="L12" s="10">
        <v>1046244.19</v>
      </c>
      <c r="M12" s="12">
        <f t="shared" ref="M12:M31" si="3">+J12-K12-L12</f>
        <v>2409492.4700000002</v>
      </c>
      <c r="N12" s="13">
        <f t="shared" si="0"/>
        <v>27.352789281045752</v>
      </c>
      <c r="O12" s="13">
        <f>+M12*100/J12</f>
        <v>62.993267189542493</v>
      </c>
      <c r="P12" s="13">
        <f t="shared" si="2"/>
        <v>9.6539435294117641</v>
      </c>
      <c r="Q12" s="14"/>
      <c r="R12" s="4"/>
      <c r="S12" s="14"/>
    </row>
    <row r="13" spans="1:20" ht="42.75" customHeight="1">
      <c r="A13" s="15" t="s">
        <v>28</v>
      </c>
      <c r="B13" s="10">
        <v>290181.37</v>
      </c>
      <c r="C13" s="11">
        <v>300355.5</v>
      </c>
      <c r="D13" s="11">
        <v>197415.7</v>
      </c>
      <c r="E13" s="10">
        <v>219924.11000000004</v>
      </c>
      <c r="F13" s="10">
        <v>247832.30000000002</v>
      </c>
      <c r="G13" s="10">
        <v>0</v>
      </c>
      <c r="H13" s="10">
        <f t="shared" si="1"/>
        <v>247832.30000000002</v>
      </c>
      <c r="I13" s="10">
        <v>226559.50000000003</v>
      </c>
      <c r="J13" s="11">
        <v>229500</v>
      </c>
      <c r="K13" s="10">
        <v>3000</v>
      </c>
      <c r="L13" s="10">
        <v>12722.1</v>
      </c>
      <c r="M13" s="12">
        <f t="shared" si="3"/>
        <v>213777.9</v>
      </c>
      <c r="N13" s="13">
        <f t="shared" si="0"/>
        <v>5.5433986928104577</v>
      </c>
      <c r="O13" s="13">
        <f>+M13*100/J13</f>
        <v>93.149411764705889</v>
      </c>
      <c r="P13" s="13">
        <f t="shared" si="2"/>
        <v>1.3071895424836601</v>
      </c>
      <c r="R13" s="4"/>
      <c r="S13" s="3"/>
      <c r="T13" s="3"/>
    </row>
    <row r="14" spans="1:20" ht="42.75" customHeight="1">
      <c r="A14" s="15" t="s">
        <v>29</v>
      </c>
      <c r="B14" s="10">
        <v>9998</v>
      </c>
      <c r="C14" s="11">
        <v>9990</v>
      </c>
      <c r="D14" s="11">
        <v>2880</v>
      </c>
      <c r="E14" s="10">
        <v>822</v>
      </c>
      <c r="F14" s="10">
        <v>0</v>
      </c>
      <c r="G14" s="10">
        <v>0</v>
      </c>
      <c r="H14" s="10">
        <f t="shared" si="1"/>
        <v>0</v>
      </c>
      <c r="I14" s="10">
        <v>5040</v>
      </c>
      <c r="J14" s="11">
        <v>8500</v>
      </c>
      <c r="K14" s="10">
        <v>0</v>
      </c>
      <c r="L14" s="10">
        <v>1185</v>
      </c>
      <c r="M14" s="12">
        <f t="shared" si="3"/>
        <v>7315</v>
      </c>
      <c r="N14" s="13">
        <f t="shared" si="0"/>
        <v>13.941176470588236</v>
      </c>
      <c r="O14" s="13">
        <f t="shared" ref="O14:O31" si="4">+M14*100/J14</f>
        <v>86.058823529411768</v>
      </c>
      <c r="P14" s="13">
        <f t="shared" si="2"/>
        <v>0</v>
      </c>
      <c r="R14" s="4"/>
      <c r="S14" s="3"/>
    </row>
    <row r="15" spans="1:20" ht="42.75" customHeight="1">
      <c r="A15" s="15" t="s">
        <v>30</v>
      </c>
      <c r="B15" s="10">
        <v>0</v>
      </c>
      <c r="C15" s="11">
        <v>990</v>
      </c>
      <c r="D15" s="11">
        <v>0</v>
      </c>
      <c r="E15" s="10">
        <v>2250</v>
      </c>
      <c r="F15" s="10">
        <v>0</v>
      </c>
      <c r="G15" s="10">
        <v>0</v>
      </c>
      <c r="H15" s="10">
        <f t="shared" si="1"/>
        <v>0</v>
      </c>
      <c r="I15" s="10">
        <v>12838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>+M15*100/J15</f>
        <v>100</v>
      </c>
      <c r="P15" s="13">
        <f t="shared" si="2"/>
        <v>0</v>
      </c>
    </row>
    <row r="16" spans="1:20" ht="42.75" customHeight="1">
      <c r="A16" s="15" t="s">
        <v>31</v>
      </c>
      <c r="B16" s="10">
        <v>3646</v>
      </c>
      <c r="C16" s="11">
        <v>8702</v>
      </c>
      <c r="D16" s="11">
        <v>6348</v>
      </c>
      <c r="E16" s="10">
        <v>6299</v>
      </c>
      <c r="F16" s="10">
        <v>12860</v>
      </c>
      <c r="G16" s="10">
        <v>0</v>
      </c>
      <c r="H16" s="10">
        <f t="shared" si="1"/>
        <v>12860</v>
      </c>
      <c r="I16" s="10">
        <v>8618</v>
      </c>
      <c r="J16" s="11">
        <v>42500</v>
      </c>
      <c r="K16" s="10">
        <v>3959</v>
      </c>
      <c r="L16" s="10">
        <v>0</v>
      </c>
      <c r="M16" s="12">
        <f t="shared" si="3"/>
        <v>38541</v>
      </c>
      <c r="N16" s="13">
        <f t="shared" si="0"/>
        <v>0</v>
      </c>
      <c r="O16" s="13">
        <f t="shared" si="4"/>
        <v>90.684705882352944</v>
      </c>
      <c r="P16" s="13">
        <f t="shared" si="2"/>
        <v>9.3152941176470581</v>
      </c>
    </row>
    <row r="17" spans="1:19" ht="42.75" customHeight="1">
      <c r="A17" s="15" t="s">
        <v>32</v>
      </c>
      <c r="B17" s="10">
        <v>449909.8</v>
      </c>
      <c r="C17" s="11">
        <v>427062.27</v>
      </c>
      <c r="D17" s="11">
        <v>307173.65000000002</v>
      </c>
      <c r="E17" s="10">
        <v>289721.86</v>
      </c>
      <c r="F17" s="10">
        <v>297671.19999999995</v>
      </c>
      <c r="G17" s="10">
        <v>0</v>
      </c>
      <c r="H17" s="10">
        <f t="shared" si="1"/>
        <v>297671.19999999995</v>
      </c>
      <c r="I17" s="10">
        <v>291899.19</v>
      </c>
      <c r="J17" s="11">
        <v>272000</v>
      </c>
      <c r="K17" s="10">
        <v>56400</v>
      </c>
      <c r="L17" s="10">
        <v>157511.82999999999</v>
      </c>
      <c r="M17" s="12">
        <f t="shared" si="3"/>
        <v>58088.170000000013</v>
      </c>
      <c r="N17" s="13">
        <f>+L17*100/J17</f>
        <v>57.908761029411757</v>
      </c>
      <c r="O17" s="13">
        <f>+M17*100/J17</f>
        <v>21.355944852941178</v>
      </c>
      <c r="P17" s="13">
        <f t="shared" si="2"/>
        <v>20.735294117647058</v>
      </c>
    </row>
    <row r="18" spans="1:19" ht="42.75" customHeight="1">
      <c r="A18" s="15" t="s">
        <v>33</v>
      </c>
      <c r="B18" s="10">
        <v>2351</v>
      </c>
      <c r="C18" s="11">
        <v>0</v>
      </c>
      <c r="D18" s="11">
        <v>0</v>
      </c>
      <c r="E18" s="10">
        <v>460</v>
      </c>
      <c r="F18" s="10">
        <v>6809</v>
      </c>
      <c r="G18" s="10">
        <v>0</v>
      </c>
      <c r="H18" s="10">
        <f t="shared" si="1"/>
        <v>6809</v>
      </c>
      <c r="I18" s="10">
        <v>6180</v>
      </c>
      <c r="J18" s="11">
        <f>8500+53500</f>
        <v>62000</v>
      </c>
      <c r="K18" s="10">
        <v>24500</v>
      </c>
      <c r="L18" s="10">
        <v>29000</v>
      </c>
      <c r="M18" s="12">
        <f t="shared" si="3"/>
        <v>8500</v>
      </c>
      <c r="N18" s="13">
        <f t="shared" si="0"/>
        <v>46.774193548387096</v>
      </c>
      <c r="O18" s="13">
        <f t="shared" si="4"/>
        <v>13.709677419354838</v>
      </c>
      <c r="P18" s="13">
        <f t="shared" si="2"/>
        <v>39.516129032258064</v>
      </c>
    </row>
    <row r="19" spans="1:19" ht="42.75" customHeight="1">
      <c r="A19" s="9" t="s">
        <v>34</v>
      </c>
      <c r="B19" s="10">
        <v>5141</v>
      </c>
      <c r="C19" s="11">
        <v>7455</v>
      </c>
      <c r="D19" s="11">
        <v>0</v>
      </c>
      <c r="E19" s="10">
        <v>0</v>
      </c>
      <c r="F19" s="10">
        <v>0</v>
      </c>
      <c r="G19" s="10">
        <v>0</v>
      </c>
      <c r="H19" s="10">
        <f t="shared" si="1"/>
        <v>0</v>
      </c>
      <c r="I19" s="10">
        <v>1176</v>
      </c>
      <c r="J19" s="11">
        <v>17000</v>
      </c>
      <c r="K19" s="10">
        <v>0</v>
      </c>
      <c r="L19" s="10">
        <v>0</v>
      </c>
      <c r="M19" s="12">
        <f t="shared" si="3"/>
        <v>17000</v>
      </c>
      <c r="N19" s="13">
        <f t="shared" si="0"/>
        <v>0</v>
      </c>
      <c r="O19" s="13">
        <f t="shared" si="4"/>
        <v>100</v>
      </c>
      <c r="P19" s="13">
        <f t="shared" si="2"/>
        <v>0</v>
      </c>
      <c r="R19" s="4"/>
      <c r="S19" s="3"/>
    </row>
    <row r="20" spans="1:19" ht="42.75" customHeight="1">
      <c r="A20" s="9" t="s">
        <v>21</v>
      </c>
      <c r="B20" s="10">
        <v>1540286.35</v>
      </c>
      <c r="C20" s="11">
        <v>1968284.66</v>
      </c>
      <c r="D20" s="11">
        <v>1231156.28</v>
      </c>
      <c r="E20" s="10">
        <v>1098241.7599999998</v>
      </c>
      <c r="F20" s="10">
        <v>2077841.28</v>
      </c>
      <c r="G20" s="10">
        <v>175310</v>
      </c>
      <c r="H20" s="10">
        <f t="shared" si="1"/>
        <v>2253151.2800000003</v>
      </c>
      <c r="I20" s="10">
        <v>2204654.5</v>
      </c>
      <c r="J20" s="11">
        <v>1870000</v>
      </c>
      <c r="K20" s="10">
        <v>243888.5</v>
      </c>
      <c r="L20" s="10">
        <v>1172482.5</v>
      </c>
      <c r="M20" s="12">
        <f t="shared" si="3"/>
        <v>453629</v>
      </c>
      <c r="N20" s="13">
        <f>+L20*100/J20</f>
        <v>62.699598930481287</v>
      </c>
      <c r="O20" s="13">
        <f t="shared" si="4"/>
        <v>24.258235294117647</v>
      </c>
      <c r="P20" s="13">
        <f t="shared" si="2"/>
        <v>13.04216577540107</v>
      </c>
      <c r="R20" s="4"/>
    </row>
    <row r="21" spans="1:19" ht="42.75" customHeight="1">
      <c r="A21" s="9" t="s">
        <v>47</v>
      </c>
      <c r="B21" s="10">
        <v>145294.6</v>
      </c>
      <c r="C21" s="11">
        <v>143524.67000000001</v>
      </c>
      <c r="D21" s="11">
        <v>174228.25</v>
      </c>
      <c r="E21" s="10">
        <v>128120</v>
      </c>
      <c r="F21" s="10">
        <v>149838.6</v>
      </c>
      <c r="G21" s="10">
        <v>1605</v>
      </c>
      <c r="H21" s="10">
        <f t="shared" si="1"/>
        <v>151443.6</v>
      </c>
      <c r="I21" s="10">
        <v>154918.75</v>
      </c>
      <c r="J21" s="11">
        <v>161500</v>
      </c>
      <c r="K21" s="10">
        <v>32650</v>
      </c>
      <c r="L21" s="10">
        <v>31070</v>
      </c>
      <c r="M21" s="12">
        <f t="shared" si="3"/>
        <v>97780</v>
      </c>
      <c r="N21" s="13">
        <f>+L21*100/J21</f>
        <v>19.238390092879257</v>
      </c>
      <c r="O21" s="13">
        <f t="shared" si="4"/>
        <v>60.544891640866872</v>
      </c>
      <c r="P21" s="13">
        <f t="shared" si="2"/>
        <v>20.216718266253871</v>
      </c>
      <c r="R21" s="3"/>
    </row>
    <row r="22" spans="1:19" ht="42.75" customHeight="1">
      <c r="A22" s="9" t="s">
        <v>35</v>
      </c>
      <c r="B22" s="10">
        <v>0</v>
      </c>
      <c r="C22" s="11">
        <v>0</v>
      </c>
      <c r="D22" s="11">
        <v>1010</v>
      </c>
      <c r="E22" s="10">
        <v>22835</v>
      </c>
      <c r="F22" s="10">
        <v>25038</v>
      </c>
      <c r="G22" s="10">
        <v>0</v>
      </c>
      <c r="H22" s="10">
        <f t="shared" si="1"/>
        <v>25038</v>
      </c>
      <c r="I22" s="10">
        <v>18651</v>
      </c>
      <c r="J22" s="11">
        <v>34000</v>
      </c>
      <c r="K22" s="11">
        <v>3869</v>
      </c>
      <c r="L22" s="10">
        <v>5069</v>
      </c>
      <c r="M22" s="12">
        <f t="shared" si="3"/>
        <v>25062</v>
      </c>
      <c r="N22" s="13">
        <f>+L22*100/J22</f>
        <v>14.908823529411764</v>
      </c>
      <c r="O22" s="13">
        <f t="shared" si="4"/>
        <v>73.711764705882359</v>
      </c>
      <c r="P22" s="13">
        <f t="shared" si="2"/>
        <v>11.379411764705882</v>
      </c>
    </row>
    <row r="23" spans="1:19" ht="42.75" customHeight="1">
      <c r="A23" s="9" t="s">
        <v>36</v>
      </c>
      <c r="B23" s="10">
        <v>0</v>
      </c>
      <c r="C23" s="11">
        <v>29403</v>
      </c>
      <c r="D23" s="11">
        <v>40554.449999999997</v>
      </c>
      <c r="E23" s="10">
        <v>52979</v>
      </c>
      <c r="F23" s="10">
        <v>84075</v>
      </c>
      <c r="G23" s="10">
        <v>0</v>
      </c>
      <c r="H23" s="10">
        <f t="shared" si="1"/>
        <v>84075</v>
      </c>
      <c r="I23" s="10">
        <v>74072.600000000006</v>
      </c>
      <c r="J23" s="11">
        <v>76500</v>
      </c>
      <c r="K23" s="11">
        <v>0</v>
      </c>
      <c r="L23" s="10">
        <v>29700</v>
      </c>
      <c r="M23" s="12">
        <f t="shared" si="3"/>
        <v>46800</v>
      </c>
      <c r="N23" s="13">
        <f>+L23*100/J23</f>
        <v>38.823529411764703</v>
      </c>
      <c r="O23" s="13">
        <f t="shared" si="4"/>
        <v>61.176470588235297</v>
      </c>
      <c r="P23" s="13">
        <f t="shared" si="2"/>
        <v>0</v>
      </c>
    </row>
    <row r="24" spans="1:19" ht="42.75" customHeight="1">
      <c r="A24" s="9" t="s">
        <v>37</v>
      </c>
      <c r="B24" s="10">
        <v>413606</v>
      </c>
      <c r="C24" s="11">
        <v>93153.59</v>
      </c>
      <c r="D24" s="11">
        <v>158942.25</v>
      </c>
      <c r="E24" s="10">
        <v>63828</v>
      </c>
      <c r="F24" s="10">
        <v>75121</v>
      </c>
      <c r="G24" s="10">
        <v>0</v>
      </c>
      <c r="H24" s="10">
        <f t="shared" si="1"/>
        <v>75121</v>
      </c>
      <c r="I24" s="10">
        <v>111968.7</v>
      </c>
      <c r="J24" s="11">
        <v>502120</v>
      </c>
      <c r="K24" s="11">
        <v>396876</v>
      </c>
      <c r="L24" s="10">
        <v>2140</v>
      </c>
      <c r="M24" s="12">
        <f t="shared" si="3"/>
        <v>103104</v>
      </c>
      <c r="N24" s="13">
        <f>+L24*100/J24</f>
        <v>0.42619294192623275</v>
      </c>
      <c r="O24" s="13">
        <f t="shared" si="4"/>
        <v>20.53373695530949</v>
      </c>
      <c r="P24" s="13">
        <f t="shared" si="2"/>
        <v>79.040070102764275</v>
      </c>
    </row>
    <row r="25" spans="1:19" ht="42.75" customHeight="1">
      <c r="A25" s="9" t="s">
        <v>38</v>
      </c>
      <c r="B25" s="10">
        <v>0</v>
      </c>
      <c r="C25" s="11">
        <v>0</v>
      </c>
      <c r="D25" s="11">
        <v>0</v>
      </c>
      <c r="E25" s="10">
        <v>169432</v>
      </c>
      <c r="F25" s="10">
        <v>92180</v>
      </c>
      <c r="G25" s="10">
        <v>0</v>
      </c>
      <c r="H25" s="10">
        <f t="shared" si="1"/>
        <v>92180</v>
      </c>
      <c r="I25" s="10">
        <v>52834</v>
      </c>
      <c r="J25" s="11">
        <v>59700</v>
      </c>
      <c r="K25" s="11">
        <v>2088</v>
      </c>
      <c r="L25" s="10">
        <v>48760</v>
      </c>
      <c r="M25" s="12">
        <f t="shared" si="3"/>
        <v>8852</v>
      </c>
      <c r="N25" s="13">
        <f t="shared" si="0"/>
        <v>81.675041876046905</v>
      </c>
      <c r="O25" s="13">
        <f t="shared" si="4"/>
        <v>14.827470686767169</v>
      </c>
      <c r="P25" s="13">
        <f t="shared" si="2"/>
        <v>3.4974874371859297</v>
      </c>
    </row>
    <row r="26" spans="1:19" ht="42.75" customHeight="1">
      <c r="A26" s="9" t="s">
        <v>8</v>
      </c>
      <c r="B26" s="10">
        <v>7543</v>
      </c>
      <c r="C26" s="11">
        <v>11645</v>
      </c>
      <c r="D26" s="11">
        <v>13062</v>
      </c>
      <c r="E26" s="10">
        <v>9078.01</v>
      </c>
      <c r="F26" s="10">
        <v>198959.99000000002</v>
      </c>
      <c r="G26" s="10">
        <v>0</v>
      </c>
      <c r="H26" s="10">
        <f t="shared" si="1"/>
        <v>198959.99000000002</v>
      </c>
      <c r="I26" s="10">
        <v>177603.7</v>
      </c>
      <c r="J26" s="11">
        <v>238000</v>
      </c>
      <c r="K26" s="11">
        <v>0</v>
      </c>
      <c r="L26" s="10">
        <v>22418</v>
      </c>
      <c r="M26" s="12">
        <f t="shared" si="3"/>
        <v>215582</v>
      </c>
      <c r="N26" s="13">
        <f>+L26*100/J26</f>
        <v>9.4193277310924373</v>
      </c>
      <c r="O26" s="13">
        <f t="shared" si="4"/>
        <v>90.580672268907563</v>
      </c>
      <c r="P26" s="13">
        <f t="shared" si="2"/>
        <v>0</v>
      </c>
    </row>
    <row r="27" spans="1:19" ht="42.75" customHeight="1">
      <c r="A27" s="9" t="s">
        <v>39</v>
      </c>
      <c r="B27" s="11">
        <v>0</v>
      </c>
      <c r="C27" s="11">
        <v>0</v>
      </c>
      <c r="D27" s="11">
        <v>0</v>
      </c>
      <c r="E27" s="10">
        <v>0</v>
      </c>
      <c r="F27" s="10">
        <v>3900</v>
      </c>
      <c r="G27" s="10">
        <v>0</v>
      </c>
      <c r="H27" s="10">
        <f t="shared" si="1"/>
        <v>3900</v>
      </c>
      <c r="I27" s="10">
        <v>4574</v>
      </c>
      <c r="J27" s="11">
        <v>5100</v>
      </c>
      <c r="K27" s="11">
        <v>0</v>
      </c>
      <c r="L27" s="10">
        <v>0</v>
      </c>
      <c r="M27" s="12">
        <f t="shared" si="3"/>
        <v>5100</v>
      </c>
      <c r="N27" s="13">
        <f t="shared" si="0"/>
        <v>0</v>
      </c>
      <c r="O27" s="13">
        <f t="shared" si="4"/>
        <v>100</v>
      </c>
      <c r="P27" s="13">
        <f t="shared" si="2"/>
        <v>0</v>
      </c>
    </row>
    <row r="28" spans="1:19" ht="42.75" customHeight="1">
      <c r="A28" s="9" t="s">
        <v>9</v>
      </c>
      <c r="B28" s="10">
        <v>0</v>
      </c>
      <c r="C28" s="11">
        <v>5803</v>
      </c>
      <c r="D28" s="11">
        <v>4851</v>
      </c>
      <c r="E28" s="10">
        <v>1903</v>
      </c>
      <c r="F28" s="10">
        <v>800</v>
      </c>
      <c r="G28" s="10">
        <v>0</v>
      </c>
      <c r="H28" s="10">
        <f t="shared" si="1"/>
        <v>800</v>
      </c>
      <c r="I28" s="10">
        <v>3074.6</v>
      </c>
      <c r="J28" s="11">
        <v>4700</v>
      </c>
      <c r="K28" s="11">
        <v>0</v>
      </c>
      <c r="L28" s="10">
        <v>0</v>
      </c>
      <c r="M28" s="12">
        <f t="shared" si="3"/>
        <v>4700</v>
      </c>
      <c r="N28" s="13">
        <f t="shared" si="0"/>
        <v>0</v>
      </c>
      <c r="O28" s="13">
        <f>+M28*100/J28</f>
        <v>100</v>
      </c>
      <c r="P28" s="13">
        <f t="shared" si="2"/>
        <v>0</v>
      </c>
    </row>
    <row r="29" spans="1:19" ht="42.75" customHeight="1">
      <c r="A29" s="9" t="s">
        <v>10</v>
      </c>
      <c r="B29" s="10">
        <v>2905</v>
      </c>
      <c r="C29" s="11">
        <v>2096</v>
      </c>
      <c r="D29" s="11">
        <v>2715</v>
      </c>
      <c r="E29" s="10">
        <v>660</v>
      </c>
      <c r="F29" s="10">
        <v>1370</v>
      </c>
      <c r="G29" s="10">
        <v>0</v>
      </c>
      <c r="H29" s="10">
        <f t="shared" si="1"/>
        <v>1370</v>
      </c>
      <c r="I29" s="10">
        <v>6780</v>
      </c>
      <c r="J29" s="11">
        <v>6800</v>
      </c>
      <c r="K29" s="11">
        <v>0</v>
      </c>
      <c r="L29" s="10">
        <v>0</v>
      </c>
      <c r="M29" s="12">
        <f t="shared" si="3"/>
        <v>6800</v>
      </c>
      <c r="N29" s="13">
        <f t="shared" si="0"/>
        <v>0</v>
      </c>
      <c r="O29" s="13">
        <f t="shared" si="4"/>
        <v>100</v>
      </c>
      <c r="P29" s="13">
        <f t="shared" si="2"/>
        <v>0</v>
      </c>
    </row>
    <row r="30" spans="1:19" ht="42.75" customHeight="1">
      <c r="A30" s="9" t="s">
        <v>11</v>
      </c>
      <c r="B30" s="10">
        <v>663578.07999999996</v>
      </c>
      <c r="C30" s="11">
        <v>787064.22</v>
      </c>
      <c r="D30" s="11">
        <v>798998.8</v>
      </c>
      <c r="E30" s="10">
        <v>782042.38</v>
      </c>
      <c r="F30" s="10">
        <v>849589.88000000012</v>
      </c>
      <c r="G30" s="10">
        <v>0</v>
      </c>
      <c r="H30" s="10">
        <f t="shared" si="1"/>
        <v>849589.88000000012</v>
      </c>
      <c r="I30" s="10">
        <v>777048</v>
      </c>
      <c r="J30" s="11">
        <v>765000</v>
      </c>
      <c r="K30" s="10">
        <v>291052</v>
      </c>
      <c r="L30" s="10">
        <v>304779</v>
      </c>
      <c r="M30" s="12">
        <f>+J30-K30-L30</f>
        <v>169169</v>
      </c>
      <c r="N30" s="13">
        <f t="shared" si="0"/>
        <v>39.840392156862748</v>
      </c>
      <c r="O30" s="13">
        <f>+M30*100/J30</f>
        <v>22.113594771241829</v>
      </c>
      <c r="P30" s="13">
        <f t="shared" si="2"/>
        <v>38.046013071895423</v>
      </c>
    </row>
    <row r="31" spans="1:19" ht="42.75" customHeight="1">
      <c r="A31" s="9" t="s">
        <v>12</v>
      </c>
      <c r="B31" s="10">
        <v>47560.66</v>
      </c>
      <c r="C31" s="11">
        <v>32688.41</v>
      </c>
      <c r="D31" s="11">
        <v>28656.33</v>
      </c>
      <c r="E31" s="10">
        <v>103194.69</v>
      </c>
      <c r="F31" s="10">
        <v>163971.71000000002</v>
      </c>
      <c r="G31" s="10">
        <v>0</v>
      </c>
      <c r="H31" s="10">
        <f t="shared" si="1"/>
        <v>163971.71000000002</v>
      </c>
      <c r="I31" s="10">
        <v>168744.47000000003</v>
      </c>
      <c r="J31" s="11">
        <v>176200</v>
      </c>
      <c r="K31" s="10">
        <v>0</v>
      </c>
      <c r="L31" s="10">
        <v>89223.580000000016</v>
      </c>
      <c r="M31" s="11">
        <f t="shared" si="3"/>
        <v>86976.419999999984</v>
      </c>
      <c r="N31" s="13">
        <f t="shared" si="0"/>
        <v>50.637673098751428</v>
      </c>
      <c r="O31" s="13">
        <f t="shared" si="4"/>
        <v>49.362326901248572</v>
      </c>
      <c r="P31" s="13">
        <f t="shared" si="2"/>
        <v>0</v>
      </c>
      <c r="R31" s="21"/>
    </row>
    <row r="32" spans="1:19" ht="42.75" customHeight="1">
      <c r="A32" s="9" t="s">
        <v>13</v>
      </c>
      <c r="B32" s="10">
        <v>358192.9</v>
      </c>
      <c r="C32" s="11">
        <v>348416.9</v>
      </c>
      <c r="D32" s="11">
        <v>264893</v>
      </c>
      <c r="E32" s="10">
        <v>191974</v>
      </c>
      <c r="F32" s="10">
        <v>177245.97</v>
      </c>
      <c r="G32" s="10">
        <v>0</v>
      </c>
      <c r="H32" s="10">
        <f t="shared" si="1"/>
        <v>177245.97</v>
      </c>
      <c r="I32" s="10">
        <v>109957</v>
      </c>
      <c r="J32" s="11">
        <v>170000</v>
      </c>
      <c r="K32" s="10">
        <v>16950</v>
      </c>
      <c r="L32" s="11">
        <v>119130</v>
      </c>
      <c r="M32" s="12">
        <f>+J32-L32-K32</f>
        <v>33920</v>
      </c>
      <c r="N32" s="13">
        <f t="shared" si="0"/>
        <v>70.076470588235296</v>
      </c>
      <c r="O32" s="13">
        <f>+M32*100/J32</f>
        <v>19.952941176470588</v>
      </c>
      <c r="P32" s="13">
        <f t="shared" si="2"/>
        <v>9.9705882352941178</v>
      </c>
      <c r="S32" s="3"/>
    </row>
    <row r="33" spans="1:19" s="18" customFormat="1" ht="42.75" customHeight="1">
      <c r="A33" s="8" t="s">
        <v>14</v>
      </c>
      <c r="B33" s="16">
        <f t="shared" ref="B33:E33" si="5">SUM(B10:B32)</f>
        <v>36848839.539999992</v>
      </c>
      <c r="C33" s="16">
        <f t="shared" si="5"/>
        <v>36259363.629999995</v>
      </c>
      <c r="D33" s="16">
        <f t="shared" si="5"/>
        <v>32351100.359999999</v>
      </c>
      <c r="E33" s="16">
        <f t="shared" si="5"/>
        <v>41678418.530000009</v>
      </c>
      <c r="F33" s="16">
        <f>SUM(F10:F32)</f>
        <v>39917389.400000013</v>
      </c>
      <c r="G33" s="16">
        <f>SUM(G10:G32)</f>
        <v>4774211.26</v>
      </c>
      <c r="H33" s="16">
        <f t="shared" si="1"/>
        <v>44691600.660000011</v>
      </c>
      <c r="I33" s="16">
        <v>41477524.119999997</v>
      </c>
      <c r="J33" s="16">
        <f>SUM(J10:J32)</f>
        <v>38469120</v>
      </c>
      <c r="K33" s="16">
        <f>SUM(K10:K32)</f>
        <v>6079486.3600000003</v>
      </c>
      <c r="L33" s="16">
        <f>SUM(L10:L32)</f>
        <v>11895531.280000001</v>
      </c>
      <c r="M33" s="16">
        <f>+J33-K33-L33</f>
        <v>20494102.359999999</v>
      </c>
      <c r="N33" s="17">
        <f t="shared" si="0"/>
        <v>30.922285926998072</v>
      </c>
      <c r="O33" s="17">
        <f>+M33*100/J33</f>
        <v>53.274164732647904</v>
      </c>
      <c r="P33" s="17">
        <f>+K33*100/J33</f>
        <v>15.80354934035403</v>
      </c>
      <c r="Q33" s="22"/>
      <c r="R33" s="22"/>
    </row>
    <row r="34" spans="1:19" s="18" customFormat="1" ht="42.75" customHeight="1">
      <c r="A34" s="56" t="s">
        <v>51</v>
      </c>
      <c r="B34" s="57"/>
      <c r="C34" s="57"/>
      <c r="D34" s="57"/>
      <c r="E34" s="57"/>
      <c r="F34" s="57"/>
      <c r="G34" s="57"/>
      <c r="H34" s="57"/>
      <c r="I34" s="57"/>
      <c r="J34" s="58"/>
      <c r="K34" s="16">
        <f>+K33*100/J33</f>
        <v>15.80354934035403</v>
      </c>
      <c r="L34" s="16">
        <f>+L33*100/J33</f>
        <v>30.922285926998072</v>
      </c>
      <c r="M34" s="16">
        <f>+M33*100/J33</f>
        <v>53.274164732647904</v>
      </c>
      <c r="N34" s="38"/>
      <c r="O34" s="38"/>
      <c r="P34" s="38"/>
      <c r="Q34" s="22"/>
      <c r="R34" s="22"/>
    </row>
    <row r="35" spans="1:19" ht="42.75" customHeight="1">
      <c r="A35" s="59" t="s">
        <v>52</v>
      </c>
      <c r="B35" s="59"/>
      <c r="H35" s="14"/>
      <c r="I35" s="14"/>
      <c r="L35" s="37"/>
      <c r="N35" s="3"/>
      <c r="O35" s="3"/>
      <c r="S35" s="3"/>
    </row>
    <row r="36" spans="1:19" s="39" customFormat="1" ht="42.75" customHeight="1">
      <c r="A36" s="54" t="s">
        <v>48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0"/>
      <c r="R36" s="40"/>
    </row>
    <row r="37" spans="1:19" s="39" customFormat="1" ht="42.75" customHeight="1">
      <c r="A37" s="54" t="s">
        <v>49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M37" s="41"/>
      <c r="R37" s="40"/>
    </row>
    <row r="38" spans="1:19" s="39" customFormat="1" ht="42.75" customHeight="1">
      <c r="A38" s="54" t="s">
        <v>50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40"/>
      <c r="N38" s="40"/>
    </row>
    <row r="39" spans="1:19" ht="42.75" customHeight="1">
      <c r="A39" s="54"/>
      <c r="B39" s="54"/>
      <c r="C39" s="54"/>
      <c r="D39" s="54"/>
      <c r="E39" s="54"/>
      <c r="F39" s="54"/>
      <c r="G39" s="54"/>
      <c r="H39" s="54"/>
      <c r="I39" s="42"/>
      <c r="J39" s="2"/>
      <c r="L39" s="3"/>
      <c r="M39" s="14"/>
      <c r="Q39" s="3"/>
    </row>
    <row r="40" spans="1:19" ht="42.75" customHeight="1">
      <c r="A40" s="54"/>
      <c r="B40" s="54"/>
      <c r="C40" s="54"/>
      <c r="D40" s="54"/>
      <c r="E40" s="54"/>
      <c r="F40" s="54"/>
      <c r="G40" s="54"/>
      <c r="H40" s="54"/>
      <c r="I40" s="42"/>
      <c r="J40" s="2"/>
      <c r="L40" s="2"/>
      <c r="M40" s="2"/>
    </row>
    <row r="41" spans="1:19" ht="42.75" customHeight="1">
      <c r="A41" s="54"/>
      <c r="B41" s="54"/>
      <c r="C41" s="54"/>
      <c r="D41" s="54"/>
      <c r="E41" s="54"/>
      <c r="F41" s="54"/>
      <c r="G41" s="54"/>
      <c r="H41" s="54"/>
      <c r="I41" s="42"/>
      <c r="J41" s="2"/>
      <c r="L41" s="2"/>
      <c r="M41" s="2"/>
      <c r="O41" s="4"/>
    </row>
    <row r="42" spans="1:19" ht="42.75" customHeight="1">
      <c r="A42" s="54"/>
      <c r="B42" s="54"/>
      <c r="C42" s="54"/>
      <c r="D42" s="54"/>
      <c r="E42" s="54"/>
      <c r="F42" s="54"/>
      <c r="G42" s="54"/>
      <c r="H42" s="54"/>
      <c r="I42" s="42"/>
      <c r="J42" s="2"/>
      <c r="L42" s="2"/>
      <c r="M42" s="2"/>
    </row>
    <row r="43" spans="1:19" ht="42.75" customHeight="1">
      <c r="A43" s="4"/>
      <c r="J43" s="2"/>
      <c r="L43" s="2"/>
      <c r="M43" s="2"/>
      <c r="O43" s="14"/>
    </row>
    <row r="44" spans="1:19" ht="42.75" customHeight="1">
      <c r="A44" s="2"/>
      <c r="J44" s="2"/>
      <c r="L44" s="2"/>
      <c r="M44" s="2"/>
    </row>
    <row r="45" spans="1:19" ht="42.75" customHeight="1">
      <c r="A45" s="14"/>
      <c r="J45" s="2"/>
      <c r="K45" s="2"/>
      <c r="L45" s="2"/>
      <c r="M45" s="2"/>
      <c r="O45" s="14">
        <f>+Q39-O43</f>
        <v>0</v>
      </c>
    </row>
    <row r="46" spans="1:19" ht="42.75" customHeight="1">
      <c r="A46" s="2"/>
      <c r="J46" s="2"/>
      <c r="K46" s="2"/>
      <c r="L46" s="2"/>
      <c r="M46" s="2"/>
    </row>
    <row r="47" spans="1:19" ht="42.75" customHeight="1">
      <c r="A47" s="2"/>
      <c r="J47" s="2"/>
      <c r="K47" s="2"/>
      <c r="L47" s="2"/>
      <c r="M47" s="2"/>
    </row>
    <row r="48" spans="1:19" ht="42.75" customHeight="1">
      <c r="A48" s="2"/>
      <c r="J48" s="2"/>
      <c r="K48" s="2"/>
      <c r="L48" s="2"/>
      <c r="M48" s="2"/>
    </row>
    <row r="49" spans="1:20" ht="42.75" customHeight="1">
      <c r="A49" s="2"/>
      <c r="J49" s="2"/>
      <c r="K49" s="2"/>
      <c r="L49" s="21"/>
      <c r="M49" s="2"/>
      <c r="T49" s="14"/>
    </row>
    <row r="50" spans="1:20" ht="42.75" customHeight="1">
      <c r="A50" s="2"/>
      <c r="J50" s="2"/>
      <c r="K50" s="2"/>
      <c r="L50" s="2"/>
      <c r="M50" s="2"/>
    </row>
    <row r="51" spans="1:20" ht="42.75" customHeight="1">
      <c r="A51" s="2"/>
      <c r="J51" s="2"/>
      <c r="K51" s="2"/>
      <c r="L51" s="2"/>
      <c r="M51" s="2"/>
    </row>
    <row r="52" spans="1:20" ht="42.75" customHeight="1">
      <c r="A52" s="2"/>
      <c r="J52" s="2"/>
      <c r="K52" s="2"/>
      <c r="L52" s="2"/>
      <c r="M52" s="2"/>
    </row>
    <row r="53" spans="1:20" ht="42.75" customHeight="1">
      <c r="A53" s="1"/>
      <c r="J53" s="2"/>
      <c r="K53" s="2"/>
      <c r="L53" s="2"/>
      <c r="M53" s="2"/>
    </row>
    <row r="54" spans="1:20" ht="42.75" customHeight="1">
      <c r="M54" s="2"/>
    </row>
    <row r="55" spans="1:20" ht="42.75" customHeight="1">
      <c r="M55" s="2"/>
    </row>
  </sheetData>
  <mergeCells count="15">
    <mergeCell ref="A40:H40"/>
    <mergeCell ref="A41:H41"/>
    <mergeCell ref="A42:H42"/>
    <mergeCell ref="A34:J34"/>
    <mergeCell ref="A35:B35"/>
    <mergeCell ref="A36:M36"/>
    <mergeCell ref="A37:K37"/>
    <mergeCell ref="A38:L38"/>
    <mergeCell ref="A39:H39"/>
    <mergeCell ref="P8:P9"/>
    <mergeCell ref="A8:A9"/>
    <mergeCell ref="F8:H8"/>
    <mergeCell ref="J8:M8"/>
    <mergeCell ref="N8:N9"/>
    <mergeCell ref="O8:O9"/>
  </mergeCells>
  <conditionalFormatting sqref="L10:L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 68</vt:lpstr>
      <vt:lpstr>พ.ย 68</vt:lpstr>
      <vt:lpstr>ธ.ค 68</vt:lpstr>
      <vt:lpstr>ม.ค 69</vt:lpstr>
      <vt:lpstr>ก.พ 69</vt:lpstr>
      <vt:lpstr>มี.ค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2026-04-22T08:36:41Z</dcterms:modified>
</cp:coreProperties>
</file>