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_\จัดสรร 69\รายงานคงเหลือ MMC  รายเดือน ปีงบ 69\อัพเว็บไซต์\"/>
    </mc:Choice>
  </mc:AlternateContent>
  <xr:revisionPtr revIDLastSave="0" documentId="13_ncr:1_{3A723862-C5DF-4824-9D63-939C7E1052A3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ต.ค 68" sheetId="23" state="hidden" r:id="rId1"/>
    <sheet name="พ.ย 68" sheetId="24" state="hidden" r:id="rId2"/>
    <sheet name="ธ.ค 68" sheetId="25" state="hidden" r:id="rId3"/>
    <sheet name="ม.ค 69" sheetId="26" state="hidden" r:id="rId4"/>
    <sheet name="ก.พ 69" sheetId="27" state="hidden" r:id="rId5"/>
    <sheet name="มี.ค 69" sheetId="28" state="hidden" r:id="rId6"/>
    <sheet name="เม.ย 69" sheetId="29" state="hidden" r:id="rId7"/>
    <sheet name="พ.ค 69" sheetId="3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5" i="30" l="1"/>
  <c r="L33" i="30"/>
  <c r="K33" i="30"/>
  <c r="H33" i="30"/>
  <c r="G33" i="30"/>
  <c r="F33" i="30"/>
  <c r="E33" i="30"/>
  <c r="D33" i="30"/>
  <c r="C33" i="30"/>
  <c r="B33" i="30"/>
  <c r="P32" i="30"/>
  <c r="O32" i="30"/>
  <c r="N32" i="30"/>
  <c r="M32" i="30"/>
  <c r="H32" i="30"/>
  <c r="P31" i="30"/>
  <c r="N31" i="30"/>
  <c r="M31" i="30"/>
  <c r="O31" i="30" s="1"/>
  <c r="H31" i="30"/>
  <c r="P30" i="30"/>
  <c r="N30" i="30"/>
  <c r="M30" i="30"/>
  <c r="O30" i="30" s="1"/>
  <c r="H30" i="30"/>
  <c r="P29" i="30"/>
  <c r="N29" i="30"/>
  <c r="M29" i="30"/>
  <c r="O29" i="30" s="1"/>
  <c r="H29" i="30"/>
  <c r="P28" i="30"/>
  <c r="N28" i="30"/>
  <c r="M28" i="30"/>
  <c r="O28" i="30" s="1"/>
  <c r="H28" i="30"/>
  <c r="P27" i="30"/>
  <c r="N27" i="30"/>
  <c r="M27" i="30"/>
  <c r="O27" i="30" s="1"/>
  <c r="H27" i="30"/>
  <c r="P26" i="30"/>
  <c r="N26" i="30"/>
  <c r="M26" i="30"/>
  <c r="O26" i="30" s="1"/>
  <c r="H26" i="30"/>
  <c r="P25" i="30"/>
  <c r="N25" i="30"/>
  <c r="M25" i="30"/>
  <c r="O25" i="30" s="1"/>
  <c r="H25" i="30"/>
  <c r="P24" i="30"/>
  <c r="N24" i="30"/>
  <c r="M24" i="30"/>
  <c r="O24" i="30" s="1"/>
  <c r="H24" i="30"/>
  <c r="P23" i="30"/>
  <c r="N23" i="30"/>
  <c r="M23" i="30"/>
  <c r="O23" i="30" s="1"/>
  <c r="H23" i="30"/>
  <c r="P22" i="30"/>
  <c r="N22" i="30"/>
  <c r="M22" i="30"/>
  <c r="O22" i="30" s="1"/>
  <c r="H22" i="30"/>
  <c r="P21" i="30"/>
  <c r="N21" i="30"/>
  <c r="M21" i="30"/>
  <c r="O21" i="30" s="1"/>
  <c r="H21" i="30"/>
  <c r="P20" i="30"/>
  <c r="N20" i="30"/>
  <c r="M20" i="30"/>
  <c r="O20" i="30" s="1"/>
  <c r="H20" i="30"/>
  <c r="P19" i="30"/>
  <c r="N19" i="30"/>
  <c r="M19" i="30"/>
  <c r="O19" i="30" s="1"/>
  <c r="H19" i="30"/>
  <c r="N18" i="30"/>
  <c r="M18" i="30"/>
  <c r="O18" i="30" s="1"/>
  <c r="J18" i="30"/>
  <c r="P18" i="30" s="1"/>
  <c r="H18" i="30"/>
  <c r="P17" i="30"/>
  <c r="N17" i="30"/>
  <c r="M17" i="30"/>
  <c r="O17" i="30" s="1"/>
  <c r="H17" i="30"/>
  <c r="P16" i="30"/>
  <c r="N16" i="30"/>
  <c r="M16" i="30"/>
  <c r="O16" i="30" s="1"/>
  <c r="H16" i="30"/>
  <c r="P15" i="30"/>
  <c r="N15" i="30"/>
  <c r="M15" i="30"/>
  <c r="O15" i="30" s="1"/>
  <c r="H15" i="30"/>
  <c r="P14" i="30"/>
  <c r="N14" i="30"/>
  <c r="M14" i="30"/>
  <c r="O14" i="30" s="1"/>
  <c r="H14" i="30"/>
  <c r="P13" i="30"/>
  <c r="N13" i="30"/>
  <c r="M13" i="30"/>
  <c r="O13" i="30" s="1"/>
  <c r="H13" i="30"/>
  <c r="P12" i="30"/>
  <c r="N12" i="30"/>
  <c r="M12" i="30"/>
  <c r="O12" i="30" s="1"/>
  <c r="H12" i="30"/>
  <c r="P11" i="30"/>
  <c r="N11" i="30"/>
  <c r="M11" i="30"/>
  <c r="O11" i="30" s="1"/>
  <c r="H11" i="30"/>
  <c r="P10" i="30"/>
  <c r="N10" i="30"/>
  <c r="M10" i="30"/>
  <c r="O10" i="30" s="1"/>
  <c r="H10" i="30"/>
  <c r="O45" i="29"/>
  <c r="L33" i="29"/>
  <c r="K33" i="29"/>
  <c r="G33" i="29"/>
  <c r="F33" i="29"/>
  <c r="E33" i="29"/>
  <c r="D33" i="29"/>
  <c r="C33" i="29"/>
  <c r="B33" i="29"/>
  <c r="P32" i="29"/>
  <c r="N32" i="29"/>
  <c r="M32" i="29"/>
  <c r="O32" i="29" s="1"/>
  <c r="H32" i="29"/>
  <c r="P31" i="29"/>
  <c r="N31" i="29"/>
  <c r="M31" i="29"/>
  <c r="O31" i="29" s="1"/>
  <c r="H31" i="29"/>
  <c r="P30" i="29"/>
  <c r="O30" i="29"/>
  <c r="N30" i="29"/>
  <c r="M30" i="29"/>
  <c r="H30" i="29"/>
  <c r="P29" i="29"/>
  <c r="N29" i="29"/>
  <c r="M29" i="29"/>
  <c r="O29" i="29" s="1"/>
  <c r="H29" i="29"/>
  <c r="P28" i="29"/>
  <c r="N28" i="29"/>
  <c r="M28" i="29"/>
  <c r="O28" i="29" s="1"/>
  <c r="H28" i="29"/>
  <c r="P27" i="29"/>
  <c r="N27" i="29"/>
  <c r="M27" i="29"/>
  <c r="O27" i="29" s="1"/>
  <c r="H27" i="29"/>
  <c r="P26" i="29"/>
  <c r="N26" i="29"/>
  <c r="M26" i="29"/>
  <c r="O26" i="29" s="1"/>
  <c r="H26" i="29"/>
  <c r="P25" i="29"/>
  <c r="N25" i="29"/>
  <c r="M25" i="29"/>
  <c r="O25" i="29" s="1"/>
  <c r="H25" i="29"/>
  <c r="P24" i="29"/>
  <c r="N24" i="29"/>
  <c r="M24" i="29"/>
  <c r="O24" i="29" s="1"/>
  <c r="H24" i="29"/>
  <c r="P23" i="29"/>
  <c r="N23" i="29"/>
  <c r="M23" i="29"/>
  <c r="O23" i="29" s="1"/>
  <c r="H23" i="29"/>
  <c r="P22" i="29"/>
  <c r="N22" i="29"/>
  <c r="M22" i="29"/>
  <c r="O22" i="29" s="1"/>
  <c r="H22" i="29"/>
  <c r="P21" i="29"/>
  <c r="N21" i="29"/>
  <c r="M21" i="29"/>
  <c r="O21" i="29" s="1"/>
  <c r="H21" i="29"/>
  <c r="P20" i="29"/>
  <c r="N20" i="29"/>
  <c r="M20" i="29"/>
  <c r="O20" i="29" s="1"/>
  <c r="H20" i="29"/>
  <c r="P19" i="29"/>
  <c r="N19" i="29"/>
  <c r="M19" i="29"/>
  <c r="O19" i="29" s="1"/>
  <c r="H19" i="29"/>
  <c r="J18" i="29"/>
  <c r="P18" i="29" s="1"/>
  <c r="H18" i="29"/>
  <c r="P17" i="29"/>
  <c r="N17" i="29"/>
  <c r="M17" i="29"/>
  <c r="O17" i="29" s="1"/>
  <c r="H17" i="29"/>
  <c r="P16" i="29"/>
  <c r="N16" i="29"/>
  <c r="M16" i="29"/>
  <c r="O16" i="29" s="1"/>
  <c r="H16" i="29"/>
  <c r="P15" i="29"/>
  <c r="N15" i="29"/>
  <c r="M15" i="29"/>
  <c r="O15" i="29" s="1"/>
  <c r="H15" i="29"/>
  <c r="P14" i="29"/>
  <c r="N14" i="29"/>
  <c r="M14" i="29"/>
  <c r="O14" i="29" s="1"/>
  <c r="H14" i="29"/>
  <c r="P13" i="29"/>
  <c r="N13" i="29"/>
  <c r="M13" i="29"/>
  <c r="O13" i="29" s="1"/>
  <c r="H13" i="29"/>
  <c r="P12" i="29"/>
  <c r="N12" i="29"/>
  <c r="M12" i="29"/>
  <c r="O12" i="29" s="1"/>
  <c r="H12" i="29"/>
  <c r="P11" i="29"/>
  <c r="N11" i="29"/>
  <c r="M11" i="29"/>
  <c r="O11" i="29" s="1"/>
  <c r="H11" i="29"/>
  <c r="P10" i="29"/>
  <c r="N10" i="29"/>
  <c r="M10" i="29"/>
  <c r="O10" i="29" s="1"/>
  <c r="H10" i="29"/>
  <c r="O45" i="28"/>
  <c r="L33" i="28"/>
  <c r="K33" i="28"/>
  <c r="G33" i="28"/>
  <c r="F33" i="28"/>
  <c r="H33" i="28" s="1"/>
  <c r="E33" i="28"/>
  <c r="D33" i="28"/>
  <c r="C33" i="28"/>
  <c r="B33" i="28"/>
  <c r="P32" i="28"/>
  <c r="N32" i="28"/>
  <c r="M32" i="28"/>
  <c r="O32" i="28" s="1"/>
  <c r="H32" i="28"/>
  <c r="P31" i="28"/>
  <c r="N31" i="28"/>
  <c r="M31" i="28"/>
  <c r="O31" i="28" s="1"/>
  <c r="H31" i="28"/>
  <c r="P30" i="28"/>
  <c r="N30" i="28"/>
  <c r="M30" i="28"/>
  <c r="O30" i="28" s="1"/>
  <c r="H30" i="28"/>
  <c r="P29" i="28"/>
  <c r="N29" i="28"/>
  <c r="M29" i="28"/>
  <c r="O29" i="28" s="1"/>
  <c r="H29" i="28"/>
  <c r="P28" i="28"/>
  <c r="N28" i="28"/>
  <c r="M28" i="28"/>
  <c r="O28" i="28" s="1"/>
  <c r="H28" i="28"/>
  <c r="P27" i="28"/>
  <c r="N27" i="28"/>
  <c r="M27" i="28"/>
  <c r="O27" i="28" s="1"/>
  <c r="H27" i="28"/>
  <c r="P26" i="28"/>
  <c r="N26" i="28"/>
  <c r="M26" i="28"/>
  <c r="O26" i="28" s="1"/>
  <c r="H26" i="28"/>
  <c r="P25" i="28"/>
  <c r="N25" i="28"/>
  <c r="M25" i="28"/>
  <c r="O25" i="28" s="1"/>
  <c r="H25" i="28"/>
  <c r="P24" i="28"/>
  <c r="N24" i="28"/>
  <c r="M24" i="28"/>
  <c r="O24" i="28" s="1"/>
  <c r="H24" i="28"/>
  <c r="P23" i="28"/>
  <c r="N23" i="28"/>
  <c r="M23" i="28"/>
  <c r="O23" i="28" s="1"/>
  <c r="H23" i="28"/>
  <c r="P22" i="28"/>
  <c r="N22" i="28"/>
  <c r="M22" i="28"/>
  <c r="O22" i="28" s="1"/>
  <c r="H22" i="28"/>
  <c r="P21" i="28"/>
  <c r="N21" i="28"/>
  <c r="M21" i="28"/>
  <c r="O21" i="28" s="1"/>
  <c r="H21" i="28"/>
  <c r="P20" i="28"/>
  <c r="N20" i="28"/>
  <c r="M20" i="28"/>
  <c r="O20" i="28" s="1"/>
  <c r="H20" i="28"/>
  <c r="P19" i="28"/>
  <c r="N19" i="28"/>
  <c r="M19" i="28"/>
  <c r="O19" i="28" s="1"/>
  <c r="H19" i="28"/>
  <c r="J18" i="28"/>
  <c r="P18" i="28" s="1"/>
  <c r="H18" i="28"/>
  <c r="P17" i="28"/>
  <c r="N17" i="28"/>
  <c r="M17" i="28"/>
  <c r="O17" i="28" s="1"/>
  <c r="H17" i="28"/>
  <c r="P16" i="28"/>
  <c r="N16" i="28"/>
  <c r="M16" i="28"/>
  <c r="O16" i="28" s="1"/>
  <c r="H16" i="28"/>
  <c r="P15" i="28"/>
  <c r="N15" i="28"/>
  <c r="M15" i="28"/>
  <c r="O15" i="28" s="1"/>
  <c r="H15" i="28"/>
  <c r="P14" i="28"/>
  <c r="N14" i="28"/>
  <c r="M14" i="28"/>
  <c r="O14" i="28" s="1"/>
  <c r="H14" i="28"/>
  <c r="P13" i="28"/>
  <c r="N13" i="28"/>
  <c r="M13" i="28"/>
  <c r="O13" i="28" s="1"/>
  <c r="H13" i="28"/>
  <c r="P12" i="28"/>
  <c r="N12" i="28"/>
  <c r="M12" i="28"/>
  <c r="O12" i="28" s="1"/>
  <c r="H12" i="28"/>
  <c r="P11" i="28"/>
  <c r="N11" i="28"/>
  <c r="M11" i="28"/>
  <c r="O11" i="28" s="1"/>
  <c r="H11" i="28"/>
  <c r="P10" i="28"/>
  <c r="N10" i="28"/>
  <c r="M10" i="28"/>
  <c r="O10" i="28" s="1"/>
  <c r="H10" i="28"/>
  <c r="J33" i="30" l="1"/>
  <c r="H33" i="29"/>
  <c r="M18" i="29"/>
  <c r="O18" i="29" s="1"/>
  <c r="K34" i="29"/>
  <c r="N18" i="29"/>
  <c r="J33" i="29"/>
  <c r="M33" i="29" s="1"/>
  <c r="N33" i="29"/>
  <c r="M18" i="28"/>
  <c r="O18" i="28" s="1"/>
  <c r="J33" i="28"/>
  <c r="K34" i="28" s="1"/>
  <c r="N18" i="28"/>
  <c r="J18" i="27"/>
  <c r="J33" i="27" s="1"/>
  <c r="P33" i="30" l="1"/>
  <c r="K34" i="30"/>
  <c r="M33" i="30"/>
  <c r="L34" i="30"/>
  <c r="N33" i="30"/>
  <c r="O33" i="29"/>
  <c r="M34" i="29"/>
  <c r="P33" i="29"/>
  <c r="L34" i="29"/>
  <c r="L34" i="28"/>
  <c r="N33" i="28"/>
  <c r="M33" i="28"/>
  <c r="M34" i="28" s="1"/>
  <c r="P33" i="28"/>
  <c r="L33" i="27"/>
  <c r="L34" i="27" s="1"/>
  <c r="K33" i="27"/>
  <c r="K34" i="27" s="1"/>
  <c r="O45" i="27"/>
  <c r="G33" i="27"/>
  <c r="F33" i="27"/>
  <c r="E33" i="27"/>
  <c r="D33" i="27"/>
  <c r="C33" i="27"/>
  <c r="B33" i="27"/>
  <c r="P32" i="27"/>
  <c r="N32" i="27"/>
  <c r="M32" i="27"/>
  <c r="O32" i="27" s="1"/>
  <c r="H32" i="27"/>
  <c r="P31" i="27"/>
  <c r="N31" i="27"/>
  <c r="M31" i="27"/>
  <c r="O31" i="27" s="1"/>
  <c r="H31" i="27"/>
  <c r="P30" i="27"/>
  <c r="N30" i="27"/>
  <c r="M30" i="27"/>
  <c r="O30" i="27" s="1"/>
  <c r="H30" i="27"/>
  <c r="P29" i="27"/>
  <c r="N29" i="27"/>
  <c r="M29" i="27"/>
  <c r="O29" i="27" s="1"/>
  <c r="H29" i="27"/>
  <c r="P28" i="27"/>
  <c r="N28" i="27"/>
  <c r="M28" i="27"/>
  <c r="O28" i="27" s="1"/>
  <c r="H28" i="27"/>
  <c r="P27" i="27"/>
  <c r="N27" i="27"/>
  <c r="M27" i="27"/>
  <c r="O27" i="27" s="1"/>
  <c r="H27" i="27"/>
  <c r="P26" i="27"/>
  <c r="N26" i="27"/>
  <c r="M26" i="27"/>
  <c r="O26" i="27" s="1"/>
  <c r="H26" i="27"/>
  <c r="P25" i="27"/>
  <c r="N25" i="27"/>
  <c r="M25" i="27"/>
  <c r="O25" i="27" s="1"/>
  <c r="H25" i="27"/>
  <c r="P24" i="27"/>
  <c r="N24" i="27"/>
  <c r="M24" i="27"/>
  <c r="O24" i="27" s="1"/>
  <c r="H24" i="27"/>
  <c r="P23" i="27"/>
  <c r="N23" i="27"/>
  <c r="M23" i="27"/>
  <c r="O23" i="27" s="1"/>
  <c r="H23" i="27"/>
  <c r="P22" i="27"/>
  <c r="N22" i="27"/>
  <c r="M22" i="27"/>
  <c r="O22" i="27" s="1"/>
  <c r="H22" i="27"/>
  <c r="P21" i="27"/>
  <c r="N21" i="27"/>
  <c r="M21" i="27"/>
  <c r="O21" i="27" s="1"/>
  <c r="H21" i="27"/>
  <c r="P20" i="27"/>
  <c r="N20" i="27"/>
  <c r="M20" i="27"/>
  <c r="O20" i="27" s="1"/>
  <c r="H20" i="27"/>
  <c r="P19" i="27"/>
  <c r="N19" i="27"/>
  <c r="M19" i="27"/>
  <c r="O19" i="27" s="1"/>
  <c r="H19" i="27"/>
  <c r="P18" i="27"/>
  <c r="N18" i="27"/>
  <c r="M18" i="27"/>
  <c r="O18" i="27" s="1"/>
  <c r="H18" i="27"/>
  <c r="P17" i="27"/>
  <c r="N17" i="27"/>
  <c r="M17" i="27"/>
  <c r="O17" i="27" s="1"/>
  <c r="H17" i="27"/>
  <c r="P16" i="27"/>
  <c r="N16" i="27"/>
  <c r="M16" i="27"/>
  <c r="O16" i="27" s="1"/>
  <c r="H16" i="27"/>
  <c r="P15" i="27"/>
  <c r="N15" i="27"/>
  <c r="M15" i="27"/>
  <c r="O15" i="27" s="1"/>
  <c r="H15" i="27"/>
  <c r="P14" i="27"/>
  <c r="N14" i="27"/>
  <c r="M14" i="27"/>
  <c r="O14" i="27" s="1"/>
  <c r="H14" i="27"/>
  <c r="P13" i="27"/>
  <c r="N13" i="27"/>
  <c r="M13" i="27"/>
  <c r="O13" i="27" s="1"/>
  <c r="H13" i="27"/>
  <c r="P12" i="27"/>
  <c r="N12" i="27"/>
  <c r="M12" i="27"/>
  <c r="O12" i="27" s="1"/>
  <c r="H12" i="27"/>
  <c r="P11" i="27"/>
  <c r="N11" i="27"/>
  <c r="M11" i="27"/>
  <c r="O11" i="27" s="1"/>
  <c r="H11" i="27"/>
  <c r="P10" i="27"/>
  <c r="N10" i="27"/>
  <c r="M10" i="27"/>
  <c r="O10" i="27" s="1"/>
  <c r="H10" i="27"/>
  <c r="O43" i="26"/>
  <c r="L32" i="26"/>
  <c r="K32" i="26"/>
  <c r="P32" i="26" s="1"/>
  <c r="J32" i="26"/>
  <c r="G32" i="26"/>
  <c r="F32" i="26"/>
  <c r="H32" i="26" s="1"/>
  <c r="E32" i="26"/>
  <c r="D32" i="26"/>
  <c r="C32" i="26"/>
  <c r="B32" i="26"/>
  <c r="P31" i="26"/>
  <c r="N31" i="26"/>
  <c r="M31" i="26"/>
  <c r="O31" i="26" s="1"/>
  <c r="H31" i="26"/>
  <c r="P30" i="26"/>
  <c r="N30" i="26"/>
  <c r="M30" i="26"/>
  <c r="O30" i="26" s="1"/>
  <c r="H30" i="26"/>
  <c r="P29" i="26"/>
  <c r="N29" i="26"/>
  <c r="M29" i="26"/>
  <c r="O29" i="26" s="1"/>
  <c r="H29" i="26"/>
  <c r="P28" i="26"/>
  <c r="N28" i="26"/>
  <c r="M28" i="26"/>
  <c r="O28" i="26" s="1"/>
  <c r="H28" i="26"/>
  <c r="P27" i="26"/>
  <c r="N27" i="26"/>
  <c r="M27" i="26"/>
  <c r="O27" i="26" s="1"/>
  <c r="H27" i="26"/>
  <c r="P26" i="26"/>
  <c r="N26" i="26"/>
  <c r="M26" i="26"/>
  <c r="O26" i="26" s="1"/>
  <c r="H26" i="26"/>
  <c r="P25" i="26"/>
  <c r="N25" i="26"/>
  <c r="M25" i="26"/>
  <c r="O25" i="26" s="1"/>
  <c r="H25" i="26"/>
  <c r="P24" i="26"/>
  <c r="N24" i="26"/>
  <c r="M24" i="26"/>
  <c r="O24" i="26" s="1"/>
  <c r="H24" i="26"/>
  <c r="P23" i="26"/>
  <c r="N23" i="26"/>
  <c r="M23" i="26"/>
  <c r="O23" i="26" s="1"/>
  <c r="H23" i="26"/>
  <c r="P22" i="26"/>
  <c r="N22" i="26"/>
  <c r="M22" i="26"/>
  <c r="O22" i="26" s="1"/>
  <c r="H22" i="26"/>
  <c r="P21" i="26"/>
  <c r="N21" i="26"/>
  <c r="M21" i="26"/>
  <c r="O21" i="26" s="1"/>
  <c r="H21" i="26"/>
  <c r="P20" i="26"/>
  <c r="N20" i="26"/>
  <c r="M20" i="26"/>
  <c r="O20" i="26" s="1"/>
  <c r="H20" i="26"/>
  <c r="P19" i="26"/>
  <c r="N19" i="26"/>
  <c r="M19" i="26"/>
  <c r="O19" i="26" s="1"/>
  <c r="H19" i="26"/>
  <c r="P18" i="26"/>
  <c r="N18" i="26"/>
  <c r="M18" i="26"/>
  <c r="O18" i="26" s="1"/>
  <c r="H18" i="26"/>
  <c r="P17" i="26"/>
  <c r="N17" i="26"/>
  <c r="M17" i="26"/>
  <c r="O17" i="26" s="1"/>
  <c r="H17" i="26"/>
  <c r="P16" i="26"/>
  <c r="N16" i="26"/>
  <c r="M16" i="26"/>
  <c r="O16" i="26" s="1"/>
  <c r="H16" i="26"/>
  <c r="P15" i="26"/>
  <c r="N15" i="26"/>
  <c r="M15" i="26"/>
  <c r="O15" i="26" s="1"/>
  <c r="H15" i="26"/>
  <c r="P14" i="26"/>
  <c r="N14" i="26"/>
  <c r="M14" i="26"/>
  <c r="O14" i="26" s="1"/>
  <c r="H14" i="26"/>
  <c r="P13" i="26"/>
  <c r="N13" i="26"/>
  <c r="M13" i="26"/>
  <c r="O13" i="26" s="1"/>
  <c r="H13" i="26"/>
  <c r="P12" i="26"/>
  <c r="N12" i="26"/>
  <c r="M12" i="26"/>
  <c r="O12" i="26" s="1"/>
  <c r="H12" i="26"/>
  <c r="P11" i="26"/>
  <c r="N11" i="26"/>
  <c r="M11" i="26"/>
  <c r="O11" i="26" s="1"/>
  <c r="H11" i="26"/>
  <c r="P10" i="26"/>
  <c r="N10" i="26"/>
  <c r="M10" i="26"/>
  <c r="O10" i="26" s="1"/>
  <c r="H10" i="26"/>
  <c r="P9" i="26"/>
  <c r="N9" i="26"/>
  <c r="M9" i="26"/>
  <c r="O9" i="26" s="1"/>
  <c r="H9" i="26"/>
  <c r="O43" i="25"/>
  <c r="L32" i="25"/>
  <c r="K32" i="25"/>
  <c r="J32" i="25"/>
  <c r="G32" i="25"/>
  <c r="F32" i="25"/>
  <c r="H32" i="25" s="1"/>
  <c r="E32" i="25"/>
  <c r="D32" i="25"/>
  <c r="C32" i="25"/>
  <c r="B32" i="25"/>
  <c r="P31" i="25"/>
  <c r="N31" i="25"/>
  <c r="M31" i="25"/>
  <c r="O31" i="25" s="1"/>
  <c r="H31" i="25"/>
  <c r="P30" i="25"/>
  <c r="N30" i="25"/>
  <c r="M30" i="25"/>
  <c r="O30" i="25" s="1"/>
  <c r="H30" i="25"/>
  <c r="P29" i="25"/>
  <c r="N29" i="25"/>
  <c r="M29" i="25"/>
  <c r="O29" i="25" s="1"/>
  <c r="H29" i="25"/>
  <c r="P28" i="25"/>
  <c r="N28" i="25"/>
  <c r="M28" i="25"/>
  <c r="O28" i="25" s="1"/>
  <c r="H28" i="25"/>
  <c r="P27" i="25"/>
  <c r="N27" i="25"/>
  <c r="M27" i="25"/>
  <c r="O27" i="25" s="1"/>
  <c r="H27" i="25"/>
  <c r="P26" i="25"/>
  <c r="N26" i="25"/>
  <c r="M26" i="25"/>
  <c r="O26" i="25" s="1"/>
  <c r="H26" i="25"/>
  <c r="P25" i="25"/>
  <c r="N25" i="25"/>
  <c r="M25" i="25"/>
  <c r="O25" i="25" s="1"/>
  <c r="H25" i="25"/>
  <c r="P24" i="25"/>
  <c r="N24" i="25"/>
  <c r="M24" i="25"/>
  <c r="O24" i="25" s="1"/>
  <c r="H24" i="25"/>
  <c r="P23" i="25"/>
  <c r="N23" i="25"/>
  <c r="M23" i="25"/>
  <c r="O23" i="25" s="1"/>
  <c r="H23" i="25"/>
  <c r="P22" i="25"/>
  <c r="N22" i="25"/>
  <c r="M22" i="25"/>
  <c r="O22" i="25" s="1"/>
  <c r="H22" i="25"/>
  <c r="P21" i="25"/>
  <c r="N21" i="25"/>
  <c r="M21" i="25"/>
  <c r="O21" i="25" s="1"/>
  <c r="H21" i="25"/>
  <c r="P20" i="25"/>
  <c r="N20" i="25"/>
  <c r="M20" i="25"/>
  <c r="O20" i="25" s="1"/>
  <c r="H20" i="25"/>
  <c r="P19" i="25"/>
  <c r="N19" i="25"/>
  <c r="M19" i="25"/>
  <c r="O19" i="25" s="1"/>
  <c r="H19" i="25"/>
  <c r="P18" i="25"/>
  <c r="N18" i="25"/>
  <c r="M18" i="25"/>
  <c r="O18" i="25" s="1"/>
  <c r="H18" i="25"/>
  <c r="P17" i="25"/>
  <c r="N17" i="25"/>
  <c r="M17" i="25"/>
  <c r="O17" i="25" s="1"/>
  <c r="H17" i="25"/>
  <c r="P16" i="25"/>
  <c r="N16" i="25"/>
  <c r="M16" i="25"/>
  <c r="O16" i="25" s="1"/>
  <c r="H16" i="25"/>
  <c r="P15" i="25"/>
  <c r="N15" i="25"/>
  <c r="M15" i="25"/>
  <c r="O15" i="25" s="1"/>
  <c r="H15" i="25"/>
  <c r="P14" i="25"/>
  <c r="N14" i="25"/>
  <c r="M14" i="25"/>
  <c r="O14" i="25" s="1"/>
  <c r="H14" i="25"/>
  <c r="P13" i="25"/>
  <c r="N13" i="25"/>
  <c r="M13" i="25"/>
  <c r="O13" i="25" s="1"/>
  <c r="H13" i="25"/>
  <c r="P12" i="25"/>
  <c r="N12" i="25"/>
  <c r="M12" i="25"/>
  <c r="O12" i="25" s="1"/>
  <c r="H12" i="25"/>
  <c r="P11" i="25"/>
  <c r="N11" i="25"/>
  <c r="M11" i="25"/>
  <c r="O11" i="25" s="1"/>
  <c r="H11" i="25"/>
  <c r="P10" i="25"/>
  <c r="N10" i="25"/>
  <c r="M10" i="25"/>
  <c r="O10" i="25" s="1"/>
  <c r="H10" i="25"/>
  <c r="P9" i="25"/>
  <c r="N9" i="25"/>
  <c r="M9" i="25"/>
  <c r="O9" i="25" s="1"/>
  <c r="H9" i="25"/>
  <c r="O43" i="24"/>
  <c r="L32" i="24"/>
  <c r="K32" i="24"/>
  <c r="P32" i="24" s="1"/>
  <c r="J32" i="24"/>
  <c r="G32" i="24"/>
  <c r="F32" i="24"/>
  <c r="E32" i="24"/>
  <c r="D32" i="24"/>
  <c r="C32" i="24"/>
  <c r="B32" i="24"/>
  <c r="P31" i="24"/>
  <c r="N31" i="24"/>
  <c r="M31" i="24"/>
  <c r="O31" i="24" s="1"/>
  <c r="H31" i="24"/>
  <c r="P30" i="24"/>
  <c r="N30" i="24"/>
  <c r="M30" i="24"/>
  <c r="O30" i="24" s="1"/>
  <c r="H30" i="24"/>
  <c r="P29" i="24"/>
  <c r="N29" i="24"/>
  <c r="M29" i="24"/>
  <c r="O29" i="24" s="1"/>
  <c r="H29" i="24"/>
  <c r="P28" i="24"/>
  <c r="N28" i="24"/>
  <c r="M28" i="24"/>
  <c r="O28" i="24" s="1"/>
  <c r="H28" i="24"/>
  <c r="P27" i="24"/>
  <c r="N27" i="24"/>
  <c r="M27" i="24"/>
  <c r="O27" i="24" s="1"/>
  <c r="H27" i="24"/>
  <c r="P26" i="24"/>
  <c r="N26" i="24"/>
  <c r="M26" i="24"/>
  <c r="O26" i="24" s="1"/>
  <c r="H26" i="24"/>
  <c r="P25" i="24"/>
  <c r="N25" i="24"/>
  <c r="M25" i="24"/>
  <c r="O25" i="24" s="1"/>
  <c r="H25" i="24"/>
  <c r="P24" i="24"/>
  <c r="N24" i="24"/>
  <c r="M24" i="24"/>
  <c r="O24" i="24" s="1"/>
  <c r="H24" i="24"/>
  <c r="P23" i="24"/>
  <c r="N23" i="24"/>
  <c r="M23" i="24"/>
  <c r="O23" i="24" s="1"/>
  <c r="H23" i="24"/>
  <c r="P22" i="24"/>
  <c r="N22" i="24"/>
  <c r="M22" i="24"/>
  <c r="O22" i="24" s="1"/>
  <c r="H22" i="24"/>
  <c r="P21" i="24"/>
  <c r="N21" i="24"/>
  <c r="M21" i="24"/>
  <c r="O21" i="24" s="1"/>
  <c r="H21" i="24"/>
  <c r="P20" i="24"/>
  <c r="N20" i="24"/>
  <c r="M20" i="24"/>
  <c r="O20" i="24" s="1"/>
  <c r="H20" i="24"/>
  <c r="P19" i="24"/>
  <c r="N19" i="24"/>
  <c r="M19" i="24"/>
  <c r="O19" i="24" s="1"/>
  <c r="H19" i="24"/>
  <c r="P18" i="24"/>
  <c r="N18" i="24"/>
  <c r="M18" i="24"/>
  <c r="O18" i="24" s="1"/>
  <c r="H18" i="24"/>
  <c r="P17" i="24"/>
  <c r="N17" i="24"/>
  <c r="M17" i="24"/>
  <c r="O17" i="24" s="1"/>
  <c r="H17" i="24"/>
  <c r="P16" i="24"/>
  <c r="N16" i="24"/>
  <c r="M16" i="24"/>
  <c r="O16" i="24" s="1"/>
  <c r="H16" i="24"/>
  <c r="P15" i="24"/>
  <c r="N15" i="24"/>
  <c r="M15" i="24"/>
  <c r="O15" i="24" s="1"/>
  <c r="H15" i="24"/>
  <c r="P14" i="24"/>
  <c r="N14" i="24"/>
  <c r="M14" i="24"/>
  <c r="O14" i="24" s="1"/>
  <c r="H14" i="24"/>
  <c r="P13" i="24"/>
  <c r="N13" i="24"/>
  <c r="M13" i="24"/>
  <c r="O13" i="24" s="1"/>
  <c r="H13" i="24"/>
  <c r="P12" i="24"/>
  <c r="N12" i="24"/>
  <c r="M12" i="24"/>
  <c r="O12" i="24" s="1"/>
  <c r="H12" i="24"/>
  <c r="P11" i="24"/>
  <c r="N11" i="24"/>
  <c r="M11" i="24"/>
  <c r="O11" i="24" s="1"/>
  <c r="H11" i="24"/>
  <c r="P10" i="24"/>
  <c r="N10" i="24"/>
  <c r="M10" i="24"/>
  <c r="O10" i="24" s="1"/>
  <c r="H10" i="24"/>
  <c r="P9" i="24"/>
  <c r="N9" i="24"/>
  <c r="M9" i="24"/>
  <c r="O9" i="24" s="1"/>
  <c r="H9" i="24"/>
  <c r="M34" i="30" l="1"/>
  <c r="O33" i="30"/>
  <c r="H32" i="24"/>
  <c r="P32" i="25"/>
  <c r="H33" i="27"/>
  <c r="O33" i="28"/>
  <c r="P33" i="27"/>
  <c r="M33" i="27"/>
  <c r="N33" i="27"/>
  <c r="M32" i="26"/>
  <c r="O32" i="26" s="1"/>
  <c r="N32" i="26"/>
  <c r="M32" i="25"/>
  <c r="O32" i="25" s="1"/>
  <c r="N32" i="25"/>
  <c r="M32" i="24"/>
  <c r="O32" i="24" s="1"/>
  <c r="N32" i="24"/>
  <c r="J32" i="23"/>
  <c r="L32" i="23"/>
  <c r="K32" i="23"/>
  <c r="G32" i="23"/>
  <c r="F32" i="23"/>
  <c r="E32" i="23"/>
  <c r="D32" i="23"/>
  <c r="C32" i="23"/>
  <c r="B32" i="23"/>
  <c r="P31" i="23"/>
  <c r="N31" i="23"/>
  <c r="M31" i="23"/>
  <c r="O31" i="23" s="1"/>
  <c r="H31" i="23"/>
  <c r="P30" i="23"/>
  <c r="N30" i="23"/>
  <c r="M30" i="23"/>
  <c r="O30" i="23" s="1"/>
  <c r="H30" i="23"/>
  <c r="P29" i="23"/>
  <c r="N29" i="23"/>
  <c r="M29" i="23"/>
  <c r="O29" i="23" s="1"/>
  <c r="H29" i="23"/>
  <c r="P28" i="23"/>
  <c r="N28" i="23"/>
  <c r="M28" i="23"/>
  <c r="O28" i="23" s="1"/>
  <c r="H28" i="23"/>
  <c r="P27" i="23"/>
  <c r="N27" i="23"/>
  <c r="M27" i="23"/>
  <c r="O27" i="23" s="1"/>
  <c r="H27" i="23"/>
  <c r="P26" i="23"/>
  <c r="N26" i="23"/>
  <c r="M26" i="23"/>
  <c r="O26" i="23" s="1"/>
  <c r="H26" i="23"/>
  <c r="P25" i="23"/>
  <c r="N25" i="23"/>
  <c r="M25" i="23"/>
  <c r="O25" i="23" s="1"/>
  <c r="H25" i="23"/>
  <c r="P24" i="23"/>
  <c r="N24" i="23"/>
  <c r="M24" i="23"/>
  <c r="O24" i="23" s="1"/>
  <c r="H24" i="23"/>
  <c r="P23" i="23"/>
  <c r="N23" i="23"/>
  <c r="M23" i="23"/>
  <c r="O23" i="23" s="1"/>
  <c r="H23" i="23"/>
  <c r="P22" i="23"/>
  <c r="N22" i="23"/>
  <c r="M22" i="23"/>
  <c r="O22" i="23" s="1"/>
  <c r="H22" i="23"/>
  <c r="P21" i="23"/>
  <c r="N21" i="23"/>
  <c r="M21" i="23"/>
  <c r="O21" i="23" s="1"/>
  <c r="H21" i="23"/>
  <c r="P20" i="23"/>
  <c r="N20" i="23"/>
  <c r="M20" i="23"/>
  <c r="O20" i="23" s="1"/>
  <c r="H20" i="23"/>
  <c r="N19" i="23"/>
  <c r="M19" i="23"/>
  <c r="O19" i="23" s="1"/>
  <c r="P19" i="23"/>
  <c r="H19" i="23"/>
  <c r="P18" i="23"/>
  <c r="N18" i="23"/>
  <c r="M18" i="23"/>
  <c r="O18" i="23" s="1"/>
  <c r="H18" i="23"/>
  <c r="P17" i="23"/>
  <c r="N17" i="23"/>
  <c r="M17" i="23"/>
  <c r="O17" i="23" s="1"/>
  <c r="H17" i="23"/>
  <c r="N16" i="23"/>
  <c r="M16" i="23"/>
  <c r="O16" i="23" s="1"/>
  <c r="P16" i="23"/>
  <c r="H16" i="23"/>
  <c r="P15" i="23"/>
  <c r="N15" i="23"/>
  <c r="M15" i="23"/>
  <c r="O15" i="23" s="1"/>
  <c r="H15" i="23"/>
  <c r="P14" i="23"/>
  <c r="N14" i="23"/>
  <c r="M14" i="23"/>
  <c r="O14" i="23" s="1"/>
  <c r="H14" i="23"/>
  <c r="P13" i="23"/>
  <c r="N13" i="23"/>
  <c r="M13" i="23"/>
  <c r="O13" i="23" s="1"/>
  <c r="H13" i="23"/>
  <c r="P12" i="23"/>
  <c r="N12" i="23"/>
  <c r="M12" i="23"/>
  <c r="O12" i="23" s="1"/>
  <c r="H12" i="23"/>
  <c r="P11" i="23"/>
  <c r="N11" i="23"/>
  <c r="H11" i="23"/>
  <c r="M10" i="23"/>
  <c r="O10" i="23" s="1"/>
  <c r="H10" i="23"/>
  <c r="P9" i="23"/>
  <c r="N9" i="23"/>
  <c r="M9" i="23"/>
  <c r="O9" i="23" s="1"/>
  <c r="H9" i="23"/>
  <c r="O33" i="27" l="1"/>
  <c r="M34" i="27"/>
  <c r="H32" i="23"/>
  <c r="N10" i="23"/>
  <c r="M11" i="23"/>
  <c r="O11" i="23" s="1"/>
  <c r="P10" i="23"/>
  <c r="P32" i="23" l="1"/>
  <c r="O43" i="23"/>
  <c r="N32" i="23"/>
  <c r="M32" i="23"/>
  <c r="O32" i="23" s="1"/>
</calcChain>
</file>

<file path=xl/sharedStrings.xml><?xml version="1.0" encoding="utf-8"?>
<sst xmlns="http://schemas.openxmlformats.org/spreadsheetml/2006/main" count="408" uniqueCount="55">
  <si>
    <t>หน่วยงาน</t>
  </si>
  <si>
    <t>ปี งปม 2563</t>
  </si>
  <si>
    <t>ปี งปม 2564</t>
  </si>
  <si>
    <t>ปี งปม 2565</t>
  </si>
  <si>
    <t>โรงพยาบาลทันตกรรม</t>
  </si>
  <si>
    <t>รากฟันเทียมโรงพยาบาลทันตกรรม</t>
  </si>
  <si>
    <t>งานอาคาร วิศวกรรมและซ่อมบำรุง</t>
  </si>
  <si>
    <t xml:space="preserve">หน่วยส่งเสริม&amp;พัฒนาการศึกษาตัวตนเอง </t>
  </si>
  <si>
    <t>งานสื่อสารองค์กร</t>
  </si>
  <si>
    <t>หน่วยคลัง</t>
  </si>
  <si>
    <t>หน่วยพัสดุ</t>
  </si>
  <si>
    <t xml:space="preserve">หน่วยคลังพัสดุ </t>
  </si>
  <si>
    <t>ค่ามิเตอร์เครื่องพิมพ์</t>
  </si>
  <si>
    <t>หมึกพิมพ์คอมพิวเตอร์</t>
  </si>
  <si>
    <t xml:space="preserve">รวมเป็นเงิน </t>
  </si>
  <si>
    <t>งบจัดสรรจ่ายจริง</t>
  </si>
  <si>
    <t>งบได้รับจัดสรรจากคณะฯ</t>
  </si>
  <si>
    <t>งบจัดสรรคงเหลือ</t>
  </si>
  <si>
    <t xml:space="preserve">                                      </t>
  </si>
  <si>
    <t>งบจัดสรรขออนุมัติหลักการ (ก่อหนี้)</t>
  </si>
  <si>
    <t>ปี งปม 2566</t>
  </si>
  <si>
    <t>หน่วยปฏิบัติการทันตกรรม</t>
  </si>
  <si>
    <t xml:space="preserve">ร้อยละของการจ่ายจริง </t>
  </si>
  <si>
    <t>ร้อยละของเงินคงเหลือ</t>
  </si>
  <si>
    <t>ปี งปม 2567</t>
  </si>
  <si>
    <t>ร้อยละของเงินขออนุมัติ</t>
  </si>
  <si>
    <t>งบจัดสรรจ่ายจริง (เงินรายได้สะสม)</t>
  </si>
  <si>
    <t>รวมทั้งสิ้น</t>
  </si>
  <si>
    <t xml:space="preserve"> สาขาวิชาชีววิทยาช่องปากและระบบการบดเคี้ยว</t>
  </si>
  <si>
    <t xml:space="preserve"> สาขาวิชาทันตกรรมป้องกัน</t>
  </si>
  <si>
    <t xml:space="preserve"> สาขาวิชาทันตกรรมประดิษฐ์</t>
  </si>
  <si>
    <t xml:space="preserve"> สาขาวิชาทันตกรรมอนุรักษ์</t>
  </si>
  <si>
    <t xml:space="preserve"> สาขาวิชาวิทยาการวินิจฉัยโรคช่องปาก</t>
  </si>
  <si>
    <t xml:space="preserve"> สาขาวิชาศัลยศาสตร์ช่องปากและแม็กซิลโลเฟเชียล</t>
  </si>
  <si>
    <t>ฝ่ายทันตสาธารณสุขชนบทภาคใต้</t>
  </si>
  <si>
    <t>หน่วยอำนวยการและบริหารทรัพยากรบุคคล</t>
  </si>
  <si>
    <t>สนง.กองทุนเฉลิมพระเกียรติ 100 ปี สมเด็จย่า</t>
  </si>
  <si>
    <t>งานนวัตกรรมดิจิทัลและศูนย์ข้อมูลสารสนเทศ</t>
  </si>
  <si>
    <t>งานนวัตกรรมดิจิทัลและศูนย์ข้อมูลสารสนเทศ (ส่วนกลาง)</t>
  </si>
  <si>
    <t>หน่วยยุทธศาสตร์และพัฒนาองค์กร</t>
  </si>
  <si>
    <t>ปี งปม 2568</t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</si>
  <si>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ต.ค 68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</si>
  <si>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30 พ.ย 68
</t>
    </r>
  </si>
  <si>
    <t>ปีงบประมาณ 2569</t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</si>
  <si>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ธ.ค 68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</si>
  <si>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ม.ค 69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</si>
  <si>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28 ก.พ 69
</t>
    </r>
  </si>
  <si>
    <t xml:space="preserve">น.สนับสนุนการศึกษาและศิษย์เก่าสัมพันธ์ (ห้องสมุด) </t>
  </si>
  <si>
    <t xml:space="preserve">1. งบประมาณได้รับจัดสรร จำนวนเงิน 37,964,000.00 บาท ได้รับงบประมาณจัดสรรเพิ่มเติม จำนวนเงิน 505,120.00 บาท  รวมเป็นเงินทั้งสิ้น 38,469,120.00 บาท </t>
  </si>
  <si>
    <t xml:space="preserve">2. สาขาวิชาศัลยศาสตร์ช่องปากและแม็กซิลโลเฟเชียล ได้รับงบประมาณจัดสรรเพิ่มเติม ครั้งที่ 1 จำนวนเงิน 53,500.00 บาท รวมเป็นเงินได้รับทั้งสิ้น 62,000.00 บาท </t>
  </si>
  <si>
    <t xml:space="preserve">3. งานนวัตกรรมดิจิทัลและศูนย์ข้อมูลสารสนเทศ ได้รับงบประมาณจัดสรรเพิ่มเติม ครั้งที่ 1 จำนวนเงิน 451,620.00 บาท รวมเป็นเงินได้รับทั้งสิ้น 738,200.00 บาท </t>
  </si>
  <si>
    <t>ร้อยละ</t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</si>
  <si>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มี.ค 69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</si>
  <si>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30 เม.ย 69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</si>
  <si>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พ.ค 69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</si>
</sst>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4"/>
      <color theme="0"/>
      <name val="TH SarabunPSK"/>
      <family val="2"/>
    </font>
    <font>
      <b/>
      <sz val="20"/>
      <color theme="0"/>
      <name val="TH SarabunPSK"/>
      <family val="2"/>
    </font>
    <font>
      <b/>
      <sz val="22"/>
      <color theme="0"/>
      <name val="TH SarabunPSK"/>
      <family val="2"/>
    </font>
    <font>
      <sz val="24"/>
      <color theme="1"/>
      <name val="TH SarabunPSK"/>
      <family val="2"/>
    </font>
    <font>
      <sz val="24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6">
    <xf numFmtId="0" fontId="0" fillId="0" borderId="0" xfId="0"/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/>
    </xf>
    <xf numFmtId="187" fontId="2" fillId="4" borderId="0" xfId="0" applyNumberFormat="1" applyFont="1" applyFill="1" applyAlignment="1">
      <alignment vertical="top"/>
    </xf>
    <xf numFmtId="187" fontId="2" fillId="4" borderId="0" xfId="1" applyFont="1" applyFill="1" applyAlignment="1">
      <alignment vertical="top"/>
    </xf>
    <xf numFmtId="0" fontId="2" fillId="4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87" fontId="4" fillId="2" borderId="1" xfId="1" applyFont="1" applyFill="1" applyBorder="1" applyAlignment="1">
      <alignment horizontal="center" vertical="center" wrapText="1"/>
    </xf>
    <xf numFmtId="187" fontId="7" fillId="3" borderId="1" xfId="1" applyFont="1" applyFill="1" applyBorder="1" applyAlignment="1">
      <alignment vertical="top" wrapText="1"/>
    </xf>
    <xf numFmtId="187" fontId="7" fillId="3" borderId="1" xfId="1" applyFont="1" applyFill="1" applyBorder="1" applyAlignment="1">
      <alignment vertical="top"/>
    </xf>
    <xf numFmtId="187" fontId="7" fillId="3" borderId="1" xfId="1" applyFont="1" applyFill="1" applyBorder="1" applyAlignment="1">
      <alignment horizontal="center" vertical="top"/>
    </xf>
    <xf numFmtId="187" fontId="8" fillId="3" borderId="1" xfId="1" applyFont="1" applyFill="1" applyBorder="1" applyAlignment="1">
      <alignment horizontal="center" vertical="top"/>
    </xf>
    <xf numFmtId="187" fontId="9" fillId="3" borderId="1" xfId="0" applyNumberFormat="1" applyFont="1" applyFill="1" applyBorder="1" applyAlignment="1">
      <alignment vertical="top"/>
    </xf>
    <xf numFmtId="43" fontId="2" fillId="4" borderId="0" xfId="0" applyNumberFormat="1" applyFont="1" applyFill="1" applyAlignment="1">
      <alignment vertical="top"/>
    </xf>
    <xf numFmtId="0" fontId="7" fillId="3" borderId="1" xfId="0" applyFont="1" applyFill="1" applyBorder="1" applyAlignment="1">
      <alignment vertical="top" wrapText="1"/>
    </xf>
    <xf numFmtId="187" fontId="4" fillId="2" borderId="1" xfId="1" applyFont="1" applyFill="1" applyBorder="1" applyAlignment="1">
      <alignment horizontal="center" vertical="center"/>
    </xf>
    <xf numFmtId="187" fontId="5" fillId="2" borderId="1" xfId="0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187" fontId="9" fillId="4" borderId="0" xfId="1" applyFont="1" applyFill="1" applyAlignment="1">
      <alignment vertical="top"/>
    </xf>
    <xf numFmtId="187" fontId="3" fillId="4" borderId="0" xfId="0" applyNumberFormat="1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187" fontId="12" fillId="4" borderId="0" xfId="1" applyFont="1" applyFill="1" applyAlignment="1">
      <alignment vertical="top"/>
    </xf>
    <xf numFmtId="187" fontId="5" fillId="2" borderId="0" xfId="0" applyNumberFormat="1" applyFont="1" applyFill="1" applyBorder="1" applyAlignment="1">
      <alignment vertical="center"/>
    </xf>
    <xf numFmtId="0" fontId="11" fillId="4" borderId="0" xfId="0" applyFont="1" applyFill="1" applyAlignment="1">
      <alignment vertical="top"/>
    </xf>
    <xf numFmtId="43" fontId="11" fillId="4" borderId="0" xfId="0" applyNumberFormat="1" applyFont="1" applyFill="1" applyAlignment="1">
      <alignment vertical="top"/>
    </xf>
    <xf numFmtId="187" fontId="11" fillId="4" borderId="0" xfId="0" applyNumberFormat="1" applyFont="1" applyFill="1" applyAlignment="1">
      <alignment vertical="top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187" fontId="4" fillId="2" borderId="4" xfId="1" applyFont="1" applyFill="1" applyBorder="1" applyAlignment="1">
      <alignment horizontal="right" vertical="center" wrapText="1"/>
    </xf>
    <xf numFmtId="187" fontId="4" fillId="2" borderId="5" xfId="1" applyFont="1" applyFill="1" applyBorder="1" applyAlignment="1">
      <alignment horizontal="right" vertical="center" wrapText="1"/>
    </xf>
    <xf numFmtId="187" fontId="4" fillId="2" borderId="6" xfId="1" applyFont="1" applyFill="1" applyBorder="1" applyAlignment="1">
      <alignment horizontal="right" vertical="center" wrapText="1"/>
    </xf>
    <xf numFmtId="0" fontId="9" fillId="4" borderId="0" xfId="0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479A4FA-1C2A-47E9-8B98-4E7FB73496B2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03EEA65E-C976-42D2-9B61-A2DD0B0F43AA}"/>
            </a:ext>
          </a:extLst>
        </xdr:cNvPr>
        <xdr:cNvSpPr/>
      </xdr:nvSpPr>
      <xdr:spPr>
        <a:xfrm>
          <a:off x="734290" y="92364"/>
          <a:ext cx="17102861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ตุลาคม 2568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B8B4F66E-7ACB-4F53-8B71-75B7887D7F52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42C9A318-8395-4F03-994D-EDB26E080D0D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CCF231A8-44B6-46F5-A5AE-4D8109590E3E}"/>
            </a:ext>
          </a:extLst>
        </xdr:cNvPr>
        <xdr:cNvSpPr/>
      </xdr:nvSpPr>
      <xdr:spPr>
        <a:xfrm flipH="1" flipV="1">
          <a:off x="9860489" y="13641233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D16F5057-340E-4237-87CB-E509101BC907}"/>
            </a:ext>
          </a:extLst>
        </xdr:cNvPr>
        <xdr:cNvSpPr/>
      </xdr:nvSpPr>
      <xdr:spPr>
        <a:xfrm rot="10800000" flipV="1">
          <a:off x="11620501" y="13716001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3581410-2B7E-406D-B987-0D2DC6DCD340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E53A1B9C-B32A-413A-974E-69BF6D1FFF81}"/>
            </a:ext>
          </a:extLst>
        </xdr:cNvPr>
        <xdr:cNvSpPr/>
      </xdr:nvSpPr>
      <xdr:spPr>
        <a:xfrm>
          <a:off x="734290" y="92364"/>
          <a:ext cx="19474586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30 พฤศจิกายน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2568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2765201E-7DE8-480C-A157-B17384702380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F015935B-9044-451B-BC72-8D659FA5BA5F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A91FAE8E-12EB-4019-A0D4-F87391EF480A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E9BBCEEB-CF57-4035-851A-51952D8994D9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7AA87BFA-952D-4204-AEAE-99132038B83F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80460C79-30CF-4274-A79A-85AC1C64639C}"/>
            </a:ext>
          </a:extLst>
        </xdr:cNvPr>
        <xdr:cNvSpPr/>
      </xdr:nvSpPr>
      <xdr:spPr>
        <a:xfrm>
          <a:off x="734290" y="92364"/>
          <a:ext cx="19474586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ธันวาคม 2568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6CF81F1B-375F-4EC2-BCB1-BFA03B5A4C4C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E56F18A9-C0E1-490C-9CB7-A60DCD978FEB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456A6ED0-02B4-4DF3-A26A-8BD5D17E52D7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F0B3F66C-7B36-4AE1-B5BD-B0D513198A8B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07E52AE4-7F03-4B20-A1C7-5E179B3804F0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C4E3A03B-0940-4E25-98CF-C1022854A4D5}"/>
            </a:ext>
          </a:extLst>
        </xdr:cNvPr>
        <xdr:cNvSpPr/>
      </xdr:nvSpPr>
      <xdr:spPr>
        <a:xfrm>
          <a:off x="734290" y="92364"/>
          <a:ext cx="19474586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มกราคม 2569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7CF1384E-6D17-4918-9A9C-5F8480A6CE31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1150D213-15F0-42A6-8C9D-8F29F2BD93B4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227EDABE-5804-4FC5-AFBD-8741CCF13475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1D0B5050-0C0E-4172-84FA-CFDADA984B57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FE3338AE-2B0F-4603-AB74-378D792DC15D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8C3F8177-48FD-4B3B-8443-14A35E887559}"/>
            </a:ext>
          </a:extLst>
        </xdr:cNvPr>
        <xdr:cNvSpPr/>
      </xdr:nvSpPr>
      <xdr:spPr>
        <a:xfrm>
          <a:off x="707076" y="296471"/>
          <a:ext cx="19250068" cy="1676565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28 กุมภาพันธ์ 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43F3B339-B48D-43D5-9529-33E7F307D3C5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2DB94500-E0FE-452A-8E8A-D49718AF6032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1AD62D79-BCC0-473F-BB5A-496E0607D2AA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1601713B-162D-4D8C-9E07-1A5BB1B0B586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FD3AFC69-4D64-49C3-849A-793AECDDFA84}"/>
            </a:ext>
          </a:extLst>
        </xdr:cNvPr>
        <xdr:cNvSpPr/>
      </xdr:nvSpPr>
      <xdr:spPr>
        <a:xfrm>
          <a:off x="4434840" y="1658429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8311E88F-CF83-4102-BFB3-F8D8C8E01069}"/>
            </a:ext>
          </a:extLst>
        </xdr:cNvPr>
        <xdr:cNvSpPr/>
      </xdr:nvSpPr>
      <xdr:spPr>
        <a:xfrm>
          <a:off x="707076" y="565348"/>
          <a:ext cx="12416561" cy="1562265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มีนาคม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2B57F42D-62EC-43B3-9A97-1E0401234B25}"/>
            </a:ext>
          </a:extLst>
        </xdr:cNvPr>
        <xdr:cNvSpPr/>
      </xdr:nvSpPr>
      <xdr:spPr>
        <a:xfrm>
          <a:off x="4434840" y="1658429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9E97833A-3CB8-4C58-87E4-270CE41D967E}"/>
            </a:ext>
          </a:extLst>
        </xdr:cNvPr>
        <xdr:cNvSpPr/>
      </xdr:nvSpPr>
      <xdr:spPr>
        <a:xfrm flipV="1">
          <a:off x="4434840" y="16571594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BD419684-1590-415C-BB09-A51DCFA3024E}"/>
            </a:ext>
          </a:extLst>
        </xdr:cNvPr>
        <xdr:cNvSpPr/>
      </xdr:nvSpPr>
      <xdr:spPr>
        <a:xfrm flipH="1" flipV="1">
          <a:off x="4434840" y="16607046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77BB05F6-AF00-4F62-88A4-1254CB0C97CE}"/>
            </a:ext>
          </a:extLst>
        </xdr:cNvPr>
        <xdr:cNvSpPr/>
      </xdr:nvSpPr>
      <xdr:spPr>
        <a:xfrm rot="10800000" flipV="1">
          <a:off x="4570912" y="1668181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F31D4C5-5329-4AC1-8DCE-75AE7F679A8B}"/>
            </a:ext>
          </a:extLst>
        </xdr:cNvPr>
        <xdr:cNvSpPr/>
      </xdr:nvSpPr>
      <xdr:spPr>
        <a:xfrm>
          <a:off x="4314825" y="166433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4B8166F6-FE17-41F2-81D2-D9CC3E433116}"/>
            </a:ext>
          </a:extLst>
        </xdr:cNvPr>
        <xdr:cNvSpPr/>
      </xdr:nvSpPr>
      <xdr:spPr>
        <a:xfrm>
          <a:off x="707076" y="567253"/>
          <a:ext cx="12073661" cy="1571790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30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เมษายน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4DC2B929-9911-4552-B947-A1A66725EB0D}"/>
            </a:ext>
          </a:extLst>
        </xdr:cNvPr>
        <xdr:cNvSpPr/>
      </xdr:nvSpPr>
      <xdr:spPr>
        <a:xfrm>
          <a:off x="4314825" y="166433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C98F1558-27E9-441B-9919-97A6C684514A}"/>
            </a:ext>
          </a:extLst>
        </xdr:cNvPr>
        <xdr:cNvSpPr/>
      </xdr:nvSpPr>
      <xdr:spPr>
        <a:xfrm flipV="1">
          <a:off x="4314825" y="16630649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7F8D0159-9062-453B-A083-2742EE3F485C}"/>
            </a:ext>
          </a:extLst>
        </xdr:cNvPr>
        <xdr:cNvSpPr/>
      </xdr:nvSpPr>
      <xdr:spPr>
        <a:xfrm flipH="1" flipV="1">
          <a:off x="4314825" y="16666101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17EBD01F-544C-407E-B339-D97F9ADFDE3A}"/>
            </a:ext>
          </a:extLst>
        </xdr:cNvPr>
        <xdr:cNvSpPr/>
      </xdr:nvSpPr>
      <xdr:spPr>
        <a:xfrm rot="10800000" flipV="1">
          <a:off x="4450897" y="16740869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D8857ED4-54F1-40DD-B3A4-13B999D0C2EB}"/>
            </a:ext>
          </a:extLst>
        </xdr:cNvPr>
        <xdr:cNvSpPr/>
      </xdr:nvSpPr>
      <xdr:spPr>
        <a:xfrm>
          <a:off x="4933950" y="164909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275C13E6-4A1C-4715-B6FA-8A834C04514C}"/>
            </a:ext>
          </a:extLst>
        </xdr:cNvPr>
        <xdr:cNvSpPr/>
      </xdr:nvSpPr>
      <xdr:spPr>
        <a:xfrm>
          <a:off x="707076" y="567253"/>
          <a:ext cx="13759586" cy="1571790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พฤษภาคม 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DD3559C8-5352-4862-A401-65DC276B07EE}"/>
            </a:ext>
          </a:extLst>
        </xdr:cNvPr>
        <xdr:cNvSpPr/>
      </xdr:nvSpPr>
      <xdr:spPr>
        <a:xfrm>
          <a:off x="4933950" y="164909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AAFDC2B9-53E1-4D79-B9A5-04B63A8031A1}"/>
            </a:ext>
          </a:extLst>
        </xdr:cNvPr>
        <xdr:cNvSpPr/>
      </xdr:nvSpPr>
      <xdr:spPr>
        <a:xfrm flipV="1">
          <a:off x="4933950" y="16478249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B3ADACA7-4999-426C-93BA-B97006A7AF5A}"/>
            </a:ext>
          </a:extLst>
        </xdr:cNvPr>
        <xdr:cNvSpPr/>
      </xdr:nvSpPr>
      <xdr:spPr>
        <a:xfrm flipH="1" flipV="1">
          <a:off x="4933950" y="16513701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BFC436B9-4B48-43C5-BB8C-9366F7E7214B}"/>
            </a:ext>
          </a:extLst>
        </xdr:cNvPr>
        <xdr:cNvSpPr/>
      </xdr:nvSpPr>
      <xdr:spPr>
        <a:xfrm rot="10800000" flipV="1">
          <a:off x="5070022" y="16588469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EED5-5F36-4152-8E1F-54007CE67DAD}">
  <dimension ref="A1:T53"/>
  <sheetViews>
    <sheetView zoomScale="70" zoomScaleNormal="70" workbookViewId="0">
      <pane ySplit="8" topLeftCell="A27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4" t="s">
        <v>0</v>
      </c>
      <c r="B7" s="20" t="s">
        <v>1</v>
      </c>
      <c r="C7" s="20" t="s">
        <v>2</v>
      </c>
      <c r="D7" s="20" t="s">
        <v>3</v>
      </c>
      <c r="E7" s="20" t="s">
        <v>20</v>
      </c>
      <c r="F7" s="56" t="s">
        <v>24</v>
      </c>
      <c r="G7" s="57"/>
      <c r="H7" s="58"/>
      <c r="I7" s="23" t="s">
        <v>40</v>
      </c>
      <c r="J7" s="59" t="s">
        <v>43</v>
      </c>
      <c r="K7" s="59"/>
      <c r="L7" s="59"/>
      <c r="M7" s="59"/>
      <c r="N7" s="60" t="s">
        <v>22</v>
      </c>
      <c r="O7" s="53" t="s">
        <v>23</v>
      </c>
      <c r="P7" s="53" t="s">
        <v>25</v>
      </c>
    </row>
    <row r="8" spans="1:20" s="5" customFormat="1" ht="90" customHeight="1" x14ac:dyDescent="0.2">
      <c r="A8" s="55"/>
      <c r="B8" s="20" t="s">
        <v>15</v>
      </c>
      <c r="C8" s="20" t="s">
        <v>15</v>
      </c>
      <c r="D8" s="20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1"/>
      <c r="O8" s="53"/>
      <c r="P8" s="53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3273512.4</v>
      </c>
      <c r="L9" s="10">
        <v>118729</v>
      </c>
      <c r="M9" s="12">
        <f>+J9-K9-L9</f>
        <v>19708258.600000001</v>
      </c>
      <c r="N9" s="13">
        <f t="shared" ref="N9:N14" si="0">+L9*100/J9</f>
        <v>0.51396723014653367</v>
      </c>
      <c r="O9" s="13">
        <f>+M9*100/J9</f>
        <v>85.315290145234968</v>
      </c>
      <c r="P9" s="13">
        <f>+K9*100/J9</f>
        <v>14.170742624618514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585276.19999999995</v>
      </c>
      <c r="L10" s="10">
        <v>0</v>
      </c>
      <c r="M10" s="12">
        <f>+J10-K10-L10</f>
        <v>6214723.7999999998</v>
      </c>
      <c r="N10" s="13">
        <f t="shared" si="0"/>
        <v>0</v>
      </c>
      <c r="O10" s="13">
        <f>+M10*100/J10</f>
        <v>91.392997058823525</v>
      </c>
      <c r="P10" s="13">
        <f t="shared" ref="P10:P31" si="2">+K10*100/J10</f>
        <v>8.6070029411764697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573076.31000000006</v>
      </c>
      <c r="L11" s="10">
        <v>99280</v>
      </c>
      <c r="M11" s="12">
        <f t="shared" ref="M11:M30" si="3">+J11-K11-L11</f>
        <v>3152643.69</v>
      </c>
      <c r="N11" s="13">
        <f t="shared" si="0"/>
        <v>2.5955555555555554</v>
      </c>
      <c r="O11" s="13">
        <f>+M11*100/J11</f>
        <v>82.422057254901958</v>
      </c>
      <c r="P11" s="13">
        <f t="shared" si="2"/>
        <v>14.982387189542486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0</v>
      </c>
      <c r="L12" s="10">
        <v>0</v>
      </c>
      <c r="M12" s="12">
        <f t="shared" si="3"/>
        <v>229500</v>
      </c>
      <c r="N12" s="13">
        <f t="shared" si="0"/>
        <v>0</v>
      </c>
      <c r="O12" s="13">
        <f>+M12*100/J12</f>
        <v>100</v>
      </c>
      <c r="P12" s="13">
        <f t="shared" si="2"/>
        <v>0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ref="N15:N32" si="5">+L15*100/J15</f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0</v>
      </c>
      <c r="L16" s="10">
        <v>0</v>
      </c>
      <c r="M16" s="12">
        <f t="shared" si="3"/>
        <v>272000</v>
      </c>
      <c r="N16" s="13">
        <f>+L16*100/J16</f>
        <v>0</v>
      </c>
      <c r="O16" s="13">
        <f>+M16*100/J16</f>
        <v>100</v>
      </c>
      <c r="P16" s="13">
        <f t="shared" si="2"/>
        <v>0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5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5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52815</v>
      </c>
      <c r="L19" s="10">
        <v>0</v>
      </c>
      <c r="M19" s="12">
        <f t="shared" si="3"/>
        <v>1817185</v>
      </c>
      <c r="N19" s="13">
        <f>+L19*100/J19</f>
        <v>0</v>
      </c>
      <c r="O19" s="13">
        <f t="shared" ref="O19:O25" si="6">+M19*100/J19</f>
        <v>97.175668449197858</v>
      </c>
      <c r="P19" s="13">
        <f t="shared" si="2"/>
        <v>2.8243315508021389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0</v>
      </c>
      <c r="L20" s="10">
        <v>0</v>
      </c>
      <c r="M20" s="12">
        <f t="shared" si="3"/>
        <v>161500</v>
      </c>
      <c r="N20" s="13">
        <f>+L20*100/J20</f>
        <v>0</v>
      </c>
      <c r="O20" s="13">
        <f t="shared" si="6"/>
        <v>100</v>
      </c>
      <c r="P20" s="13">
        <f t="shared" si="2"/>
        <v>0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0</v>
      </c>
      <c r="L21" s="10">
        <v>597</v>
      </c>
      <c r="M21" s="12">
        <f t="shared" si="3"/>
        <v>33403</v>
      </c>
      <c r="N21" s="13">
        <f>+L21*100/J21</f>
        <v>1.7558823529411764</v>
      </c>
      <c r="O21" s="13">
        <f t="shared" si="6"/>
        <v>98.244117647058829</v>
      </c>
      <c r="P21" s="13">
        <f t="shared" si="2"/>
        <v>0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0</v>
      </c>
      <c r="L22" s="10">
        <v>0</v>
      </c>
      <c r="M22" s="12">
        <f t="shared" si="3"/>
        <v>76500</v>
      </c>
      <c r="N22" s="13">
        <f>+L22*100/J22</f>
        <v>0</v>
      </c>
      <c r="O22" s="13">
        <f t="shared" si="6"/>
        <v>100</v>
      </c>
      <c r="P22" s="13">
        <f t="shared" si="2"/>
        <v>0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0</v>
      </c>
      <c r="L23" s="10">
        <v>0</v>
      </c>
      <c r="M23" s="12">
        <f t="shared" si="3"/>
        <v>110500</v>
      </c>
      <c r="N23" s="13">
        <f>+L23*100/J23</f>
        <v>0</v>
      </c>
      <c r="O23" s="13">
        <f t="shared" si="6"/>
        <v>100</v>
      </c>
      <c r="P23" s="13">
        <f t="shared" si="2"/>
        <v>0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0</v>
      </c>
      <c r="L24" s="10">
        <v>0</v>
      </c>
      <c r="M24" s="12">
        <f t="shared" si="3"/>
        <v>59700</v>
      </c>
      <c r="N24" s="13">
        <f t="shared" si="5"/>
        <v>0</v>
      </c>
      <c r="O24" s="13">
        <f t="shared" si="6"/>
        <v>100</v>
      </c>
      <c r="P24" s="13">
        <f t="shared" si="2"/>
        <v>0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0</v>
      </c>
      <c r="L25" s="10">
        <v>0</v>
      </c>
      <c r="M25" s="12">
        <f t="shared" si="3"/>
        <v>238000</v>
      </c>
      <c r="N25" s="13">
        <f>+L25*100/J25</f>
        <v>0</v>
      </c>
      <c r="O25" s="13">
        <f t="shared" si="6"/>
        <v>100</v>
      </c>
      <c r="P25" s="13">
        <f t="shared" si="2"/>
        <v>0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5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5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5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375996</v>
      </c>
      <c r="L29" s="10">
        <v>0</v>
      </c>
      <c r="M29" s="12">
        <f>+J29-K29-L29</f>
        <v>389004</v>
      </c>
      <c r="N29" s="13">
        <f t="shared" si="5"/>
        <v>0</v>
      </c>
      <c r="O29" s="13">
        <f>+M29*100/J29</f>
        <v>50.850196078431374</v>
      </c>
      <c r="P29" s="13">
        <f t="shared" si="2"/>
        <v>49.149803921568626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0</v>
      </c>
      <c r="M30" s="11">
        <f t="shared" si="3"/>
        <v>116200</v>
      </c>
      <c r="N30" s="13">
        <f t="shared" si="5"/>
        <v>0</v>
      </c>
      <c r="O30" s="13">
        <f t="shared" si="4"/>
        <v>100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46930</v>
      </c>
      <c r="L31" s="11">
        <v>0</v>
      </c>
      <c r="M31" s="12">
        <f>+J31-L31-K31</f>
        <v>123070</v>
      </c>
      <c r="N31" s="13">
        <f t="shared" si="5"/>
        <v>0</v>
      </c>
      <c r="O31" s="13">
        <f>+M31*100/J31</f>
        <v>72.39411764705882</v>
      </c>
      <c r="P31" s="13">
        <f t="shared" si="2"/>
        <v>27.605882352941176</v>
      </c>
      <c r="S31" s="3"/>
    </row>
    <row r="32" spans="1:19" s="18" customFormat="1" ht="43.5" customHeight="1" x14ac:dyDescent="0.2">
      <c r="A32" s="8" t="s">
        <v>14</v>
      </c>
      <c r="B32" s="16">
        <f t="shared" ref="B32:E32" si="7">SUM(B9:B31)</f>
        <v>36848839.539999992</v>
      </c>
      <c r="C32" s="16">
        <f t="shared" si="7"/>
        <v>36259363.629999995</v>
      </c>
      <c r="D32" s="16">
        <f t="shared" si="7"/>
        <v>32351100.359999999</v>
      </c>
      <c r="E32" s="16">
        <f t="shared" si="7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4907605.91</v>
      </c>
      <c r="L32" s="16">
        <f>SUM(L9:L31)</f>
        <v>218606</v>
      </c>
      <c r="M32" s="16">
        <f>+J32-K32-L32</f>
        <v>32837788.09</v>
      </c>
      <c r="N32" s="17">
        <f t="shared" si="5"/>
        <v>0.57582446528289954</v>
      </c>
      <c r="O32" s="17">
        <f>+M32*100/J32</f>
        <v>86.497176509324618</v>
      </c>
      <c r="P32" s="17">
        <f>+K32*100/J32</f>
        <v>12.926999025392478</v>
      </c>
      <c r="R32" s="22"/>
    </row>
    <row r="33" spans="1:20" ht="28.5" customHeight="1" x14ac:dyDescent="0.2">
      <c r="A33" s="52" t="s">
        <v>41</v>
      </c>
      <c r="B33" s="52"/>
      <c r="H33" s="14"/>
      <c r="I33" s="14"/>
      <c r="N33" s="3"/>
      <c r="O33" s="3"/>
    </row>
    <row r="34" spans="1:20" ht="28.5" customHeight="1" x14ac:dyDescent="0.2">
      <c r="A34" s="51"/>
      <c r="B34" s="51"/>
      <c r="C34" s="51"/>
      <c r="D34" s="51"/>
      <c r="E34" s="51"/>
      <c r="F34" s="51"/>
      <c r="G34" s="51"/>
      <c r="H34" s="51"/>
      <c r="I34" s="24"/>
      <c r="O34" s="14"/>
      <c r="R34" s="14"/>
    </row>
    <row r="35" spans="1:20" ht="29.4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2"/>
      <c r="M35" s="3"/>
      <c r="R35" s="14"/>
    </row>
    <row r="36" spans="1:20" ht="30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14"/>
      <c r="N36" s="14"/>
    </row>
    <row r="37" spans="1:20" ht="26.25" customHeight="1" x14ac:dyDescent="0.2">
      <c r="A37" s="51"/>
      <c r="B37" s="51"/>
      <c r="C37" s="51"/>
      <c r="D37" s="51"/>
      <c r="E37" s="51"/>
      <c r="F37" s="51"/>
      <c r="G37" s="51"/>
      <c r="H37" s="51"/>
      <c r="I37" s="24"/>
      <c r="J37" s="2"/>
      <c r="L37" s="3"/>
      <c r="M37" s="2"/>
      <c r="Q37" s="3"/>
    </row>
    <row r="38" spans="1:20" ht="31.9" customHeight="1" x14ac:dyDescent="0.2">
      <c r="A38" s="51"/>
      <c r="B38" s="51"/>
      <c r="C38" s="51"/>
      <c r="D38" s="51"/>
      <c r="E38" s="51"/>
      <c r="F38" s="51"/>
      <c r="G38" s="51"/>
      <c r="H38" s="51"/>
      <c r="I38" s="24"/>
      <c r="J38" s="2"/>
      <c r="L38" s="2"/>
      <c r="M38" s="2"/>
    </row>
    <row r="39" spans="1:20" ht="25.5" customHeight="1" x14ac:dyDescent="0.2">
      <c r="A39" s="51"/>
      <c r="B39" s="51"/>
      <c r="C39" s="51"/>
      <c r="D39" s="51"/>
      <c r="E39" s="51"/>
      <c r="F39" s="51"/>
      <c r="G39" s="51"/>
      <c r="H39" s="51"/>
      <c r="I39" s="24"/>
      <c r="J39" s="2"/>
      <c r="L39" s="2"/>
      <c r="M39" s="2"/>
      <c r="O39" s="4"/>
    </row>
    <row r="40" spans="1:20" ht="30.75" customHeight="1" x14ac:dyDescent="0.2">
      <c r="A40" s="51"/>
      <c r="B40" s="51"/>
      <c r="C40" s="51"/>
      <c r="D40" s="51"/>
      <c r="E40" s="51"/>
      <c r="F40" s="51"/>
      <c r="G40" s="51"/>
      <c r="H40" s="51"/>
      <c r="I40" s="24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P7:P8"/>
    <mergeCell ref="A7:A8"/>
    <mergeCell ref="F7:H7"/>
    <mergeCell ref="J7:M7"/>
    <mergeCell ref="N7:N8"/>
    <mergeCell ref="O7:O8"/>
    <mergeCell ref="A39:H39"/>
    <mergeCell ref="A40:H40"/>
    <mergeCell ref="A33:B33"/>
    <mergeCell ref="A34:H34"/>
    <mergeCell ref="A35:K35"/>
    <mergeCell ref="A37:H37"/>
    <mergeCell ref="A38:H38"/>
    <mergeCell ref="A36:L36"/>
  </mergeCells>
  <conditionalFormatting sqref="L9:L3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4AC5-A505-4BDF-B58C-C64DEEF872CC}">
  <dimension ref="A1:T53"/>
  <sheetViews>
    <sheetView zoomScale="70" zoomScaleNormal="70" workbookViewId="0">
      <pane ySplit="8" topLeftCell="A20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4" t="s">
        <v>0</v>
      </c>
      <c r="B7" s="26" t="s">
        <v>1</v>
      </c>
      <c r="C7" s="26" t="s">
        <v>2</v>
      </c>
      <c r="D7" s="26" t="s">
        <v>3</v>
      </c>
      <c r="E7" s="26" t="s">
        <v>20</v>
      </c>
      <c r="F7" s="56" t="s">
        <v>24</v>
      </c>
      <c r="G7" s="57"/>
      <c r="H7" s="58"/>
      <c r="I7" s="25" t="s">
        <v>40</v>
      </c>
      <c r="J7" s="59" t="s">
        <v>43</v>
      </c>
      <c r="K7" s="59"/>
      <c r="L7" s="59"/>
      <c r="M7" s="59"/>
      <c r="N7" s="60" t="s">
        <v>22</v>
      </c>
      <c r="O7" s="53" t="s">
        <v>23</v>
      </c>
      <c r="P7" s="53" t="s">
        <v>25</v>
      </c>
    </row>
    <row r="8" spans="1:20" s="5" customFormat="1" ht="90" customHeight="1" x14ac:dyDescent="0.2">
      <c r="A8" s="55"/>
      <c r="B8" s="26" t="s">
        <v>15</v>
      </c>
      <c r="C8" s="26" t="s">
        <v>15</v>
      </c>
      <c r="D8" s="26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1"/>
      <c r="O8" s="53"/>
      <c r="P8" s="53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3494874.7199999997</v>
      </c>
      <c r="L9" s="10">
        <v>874548.8</v>
      </c>
      <c r="M9" s="12">
        <f>+J9-K9-L9</f>
        <v>18731076.48</v>
      </c>
      <c r="N9" s="13">
        <f t="shared" ref="N9:N32" si="0">+L9*100/J9</f>
        <v>3.785843596458951</v>
      </c>
      <c r="O9" s="13">
        <f>+M9*100/J9</f>
        <v>81.085156078872757</v>
      </c>
      <c r="P9" s="13">
        <f>+K9*100/J9</f>
        <v>15.129000324668297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815996.2</v>
      </c>
      <c r="L10" s="10">
        <v>34178</v>
      </c>
      <c r="M10" s="12">
        <f>+J10-K10-L10</f>
        <v>5949825.7999999998</v>
      </c>
      <c r="N10" s="13">
        <f t="shared" si="0"/>
        <v>0.5026176470588235</v>
      </c>
      <c r="O10" s="13">
        <f>+M10*100/J10</f>
        <v>87.497438235294112</v>
      </c>
      <c r="P10" s="13">
        <f t="shared" ref="P10:P31" si="2">+K10*100/J10</f>
        <v>11.999944117647059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561320.10000000009</v>
      </c>
      <c r="L11" s="10">
        <v>341823.78</v>
      </c>
      <c r="M11" s="12">
        <f t="shared" ref="M11:M30" si="3">+J11-K11-L11</f>
        <v>2921856.12</v>
      </c>
      <c r="N11" s="13">
        <f t="shared" si="0"/>
        <v>8.9365694117647063</v>
      </c>
      <c r="O11" s="13">
        <f>+M11*100/J11</f>
        <v>76.388395294117643</v>
      </c>
      <c r="P11" s="13">
        <f t="shared" si="2"/>
        <v>14.675035294117649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0</v>
      </c>
      <c r="L12" s="10">
        <v>1970.35</v>
      </c>
      <c r="M12" s="12">
        <f t="shared" si="3"/>
        <v>227529.65</v>
      </c>
      <c r="N12" s="13">
        <f t="shared" si="0"/>
        <v>0.85854030501089329</v>
      </c>
      <c r="O12" s="13">
        <f>+M12*100/J12</f>
        <v>99.141459694989109</v>
      </c>
      <c r="P12" s="13">
        <f t="shared" si="2"/>
        <v>0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39483</v>
      </c>
      <c r="L16" s="10">
        <v>0</v>
      </c>
      <c r="M16" s="12">
        <f t="shared" si="3"/>
        <v>232517</v>
      </c>
      <c r="N16" s="13">
        <f>+L16*100/J16</f>
        <v>0</v>
      </c>
      <c r="O16" s="13">
        <f>+M16*100/J16</f>
        <v>85.484191176470588</v>
      </c>
      <c r="P16" s="13">
        <f t="shared" si="2"/>
        <v>14.515808823529412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0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0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148709</v>
      </c>
      <c r="L19" s="10">
        <v>52815</v>
      </c>
      <c r="M19" s="12">
        <f t="shared" si="3"/>
        <v>1668476</v>
      </c>
      <c r="N19" s="13">
        <f>+L19*100/J19</f>
        <v>2.8243315508021389</v>
      </c>
      <c r="O19" s="13">
        <f t="shared" si="4"/>
        <v>89.223315508021386</v>
      </c>
      <c r="P19" s="13">
        <f t="shared" si="2"/>
        <v>7.9523529411764704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0</v>
      </c>
      <c r="L20" s="10">
        <v>120</v>
      </c>
      <c r="M20" s="12">
        <f t="shared" si="3"/>
        <v>161380</v>
      </c>
      <c r="N20" s="13">
        <f>+L20*100/J20</f>
        <v>7.4303405572755415E-2</v>
      </c>
      <c r="O20" s="13">
        <f t="shared" si="4"/>
        <v>99.925696594427251</v>
      </c>
      <c r="P20" s="13">
        <f t="shared" si="2"/>
        <v>0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2252</v>
      </c>
      <c r="L21" s="10">
        <v>2817</v>
      </c>
      <c r="M21" s="12">
        <f t="shared" si="3"/>
        <v>28931</v>
      </c>
      <c r="N21" s="13">
        <f>+L21*100/J21</f>
        <v>8.2852941176470587</v>
      </c>
      <c r="O21" s="13">
        <f t="shared" si="4"/>
        <v>85.091176470588238</v>
      </c>
      <c r="P21" s="13">
        <f t="shared" si="2"/>
        <v>6.6235294117647054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29700</v>
      </c>
      <c r="L22" s="10">
        <v>0</v>
      </c>
      <c r="M22" s="12">
        <f t="shared" si="3"/>
        <v>46800</v>
      </c>
      <c r="N22" s="13">
        <f>+L22*100/J22</f>
        <v>0</v>
      </c>
      <c r="O22" s="13">
        <f t="shared" si="4"/>
        <v>61.176470588235297</v>
      </c>
      <c r="P22" s="13">
        <f t="shared" si="2"/>
        <v>38.823529411764703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0</v>
      </c>
      <c r="L23" s="10">
        <v>0</v>
      </c>
      <c r="M23" s="12">
        <f t="shared" si="3"/>
        <v>110500</v>
      </c>
      <c r="N23" s="13">
        <f>+L23*100/J23</f>
        <v>0</v>
      </c>
      <c r="O23" s="13">
        <f t="shared" si="4"/>
        <v>100</v>
      </c>
      <c r="P23" s="13">
        <f t="shared" si="2"/>
        <v>0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0</v>
      </c>
      <c r="L24" s="10">
        <v>0</v>
      </c>
      <c r="M24" s="12">
        <f t="shared" si="3"/>
        <v>59700</v>
      </c>
      <c r="N24" s="13">
        <f t="shared" si="0"/>
        <v>0</v>
      </c>
      <c r="O24" s="13">
        <f t="shared" si="4"/>
        <v>100</v>
      </c>
      <c r="P24" s="13">
        <f t="shared" si="2"/>
        <v>0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2578</v>
      </c>
      <c r="L25" s="10">
        <v>0</v>
      </c>
      <c r="M25" s="12">
        <f t="shared" si="3"/>
        <v>235422</v>
      </c>
      <c r="N25" s="13">
        <f>+L25*100/J25</f>
        <v>0</v>
      </c>
      <c r="O25" s="13">
        <f t="shared" si="4"/>
        <v>98.916806722689074</v>
      </c>
      <c r="P25" s="13">
        <f t="shared" si="2"/>
        <v>1.0831932773109243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0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0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0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409077</v>
      </c>
      <c r="L29" s="10">
        <v>40545</v>
      </c>
      <c r="M29" s="12">
        <f>+J29-K29-L29</f>
        <v>315378</v>
      </c>
      <c r="N29" s="13">
        <f t="shared" si="0"/>
        <v>5.3</v>
      </c>
      <c r="O29" s="13">
        <f>+M29*100/J29</f>
        <v>41.225882352941177</v>
      </c>
      <c r="P29" s="13">
        <f t="shared" si="2"/>
        <v>53.474117647058826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26025.739999999998</v>
      </c>
      <c r="M30" s="11">
        <f t="shared" si="3"/>
        <v>90174.260000000009</v>
      </c>
      <c r="N30" s="13">
        <f t="shared" si="0"/>
        <v>22.39736660929432</v>
      </c>
      <c r="O30" s="13">
        <f t="shared" si="4"/>
        <v>77.602633390705677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1360</v>
      </c>
      <c r="L31" s="11">
        <v>46390</v>
      </c>
      <c r="M31" s="12">
        <f>+J31-L31-K31</f>
        <v>122250</v>
      </c>
      <c r="N31" s="13">
        <f t="shared" si="0"/>
        <v>27.288235294117648</v>
      </c>
      <c r="O31" s="13">
        <f>+M31*100/J31</f>
        <v>71.911764705882348</v>
      </c>
      <c r="P31" s="13">
        <f t="shared" si="2"/>
        <v>0.8</v>
      </c>
      <c r="S31" s="3"/>
    </row>
    <row r="32" spans="1:19" s="18" customFormat="1" ht="43.5" customHeight="1" x14ac:dyDescent="0.2">
      <c r="A32" s="8" t="s">
        <v>14</v>
      </c>
      <c r="B32" s="16">
        <f t="shared" ref="B32:E32" si="5">SUM(B9:B31)</f>
        <v>36848839.539999992</v>
      </c>
      <c r="C32" s="16">
        <f t="shared" si="5"/>
        <v>36259363.629999995</v>
      </c>
      <c r="D32" s="16">
        <f t="shared" si="5"/>
        <v>32351100.359999999</v>
      </c>
      <c r="E32" s="16">
        <f t="shared" si="5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5505350.0199999996</v>
      </c>
      <c r="L32" s="16">
        <f>SUM(L9:L31)</f>
        <v>1421233.6700000002</v>
      </c>
      <c r="M32" s="16">
        <f>+J32-K32-L32</f>
        <v>31037416.309999999</v>
      </c>
      <c r="N32" s="17">
        <f t="shared" si="0"/>
        <v>3.7436352070382477</v>
      </c>
      <c r="O32" s="17">
        <f>+M32*100/J32</f>
        <v>81.754863317880094</v>
      </c>
      <c r="P32" s="17">
        <f>+K32*100/J32</f>
        <v>14.501501475081657</v>
      </c>
      <c r="R32" s="22"/>
    </row>
    <row r="33" spans="1:20" ht="28.5" customHeight="1" x14ac:dyDescent="0.2">
      <c r="A33" s="52" t="s">
        <v>42</v>
      </c>
      <c r="B33" s="52"/>
      <c r="H33" s="14"/>
      <c r="I33" s="14"/>
      <c r="N33" s="3"/>
      <c r="O33" s="3"/>
    </row>
    <row r="34" spans="1:20" ht="28.5" customHeight="1" x14ac:dyDescent="0.2">
      <c r="A34" s="51"/>
      <c r="B34" s="51"/>
      <c r="C34" s="51"/>
      <c r="D34" s="51"/>
      <c r="E34" s="51"/>
      <c r="F34" s="51"/>
      <c r="G34" s="51"/>
      <c r="H34" s="51"/>
      <c r="I34" s="27"/>
      <c r="O34" s="14"/>
      <c r="R34" s="14"/>
    </row>
    <row r="35" spans="1:20" ht="29.4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2"/>
      <c r="M35" s="3"/>
      <c r="R35" s="14"/>
    </row>
    <row r="36" spans="1:20" ht="30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14"/>
      <c r="N36" s="14"/>
    </row>
    <row r="37" spans="1:20" ht="26.25" customHeight="1" x14ac:dyDescent="0.2">
      <c r="A37" s="51"/>
      <c r="B37" s="51"/>
      <c r="C37" s="51"/>
      <c r="D37" s="51"/>
      <c r="E37" s="51"/>
      <c r="F37" s="51"/>
      <c r="G37" s="51"/>
      <c r="H37" s="51"/>
      <c r="I37" s="27"/>
      <c r="J37" s="2"/>
      <c r="L37" s="3"/>
      <c r="M37" s="2"/>
      <c r="Q37" s="3"/>
    </row>
    <row r="38" spans="1:20" ht="31.9" customHeight="1" x14ac:dyDescent="0.2">
      <c r="A38" s="51"/>
      <c r="B38" s="51"/>
      <c r="C38" s="51"/>
      <c r="D38" s="51"/>
      <c r="E38" s="51"/>
      <c r="F38" s="51"/>
      <c r="G38" s="51"/>
      <c r="H38" s="51"/>
      <c r="I38" s="27"/>
      <c r="J38" s="2"/>
      <c r="L38" s="2"/>
      <c r="M38" s="2"/>
    </row>
    <row r="39" spans="1:20" ht="25.5" customHeight="1" x14ac:dyDescent="0.2">
      <c r="A39" s="51"/>
      <c r="B39" s="51"/>
      <c r="C39" s="51"/>
      <c r="D39" s="51"/>
      <c r="E39" s="51"/>
      <c r="F39" s="51"/>
      <c r="G39" s="51"/>
      <c r="H39" s="51"/>
      <c r="I39" s="27"/>
      <c r="J39" s="2"/>
      <c r="L39" s="2"/>
      <c r="M39" s="2"/>
      <c r="O39" s="4"/>
    </row>
    <row r="40" spans="1:20" ht="30.75" customHeight="1" x14ac:dyDescent="0.2">
      <c r="A40" s="51"/>
      <c r="B40" s="51"/>
      <c r="C40" s="51"/>
      <c r="D40" s="51"/>
      <c r="E40" s="51"/>
      <c r="F40" s="51"/>
      <c r="G40" s="51"/>
      <c r="H40" s="51"/>
      <c r="I40" s="27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A39:H39"/>
    <mergeCell ref="A40:H40"/>
    <mergeCell ref="A33:B33"/>
    <mergeCell ref="A34:H34"/>
    <mergeCell ref="A35:K35"/>
    <mergeCell ref="A36:L36"/>
    <mergeCell ref="A37:H37"/>
    <mergeCell ref="A38:H38"/>
    <mergeCell ref="P7:P8"/>
    <mergeCell ref="A7:A8"/>
    <mergeCell ref="F7:H7"/>
    <mergeCell ref="J7:M7"/>
    <mergeCell ref="N7:N8"/>
    <mergeCell ref="O7:O8"/>
  </mergeCells>
  <conditionalFormatting sqref="L9:L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538F-C528-418B-B8E1-F42B3DB3D087}">
  <dimension ref="A1:T53"/>
  <sheetViews>
    <sheetView zoomScale="70" zoomScaleNormal="70" workbookViewId="0">
      <pane ySplit="8" topLeftCell="A24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4" t="s">
        <v>0</v>
      </c>
      <c r="B7" s="29" t="s">
        <v>1</v>
      </c>
      <c r="C7" s="29" t="s">
        <v>2</v>
      </c>
      <c r="D7" s="29" t="s">
        <v>3</v>
      </c>
      <c r="E7" s="29" t="s">
        <v>20</v>
      </c>
      <c r="F7" s="56" t="s">
        <v>24</v>
      </c>
      <c r="G7" s="57"/>
      <c r="H7" s="58"/>
      <c r="I7" s="28" t="s">
        <v>40</v>
      </c>
      <c r="J7" s="59" t="s">
        <v>43</v>
      </c>
      <c r="K7" s="59"/>
      <c r="L7" s="59"/>
      <c r="M7" s="59"/>
      <c r="N7" s="60" t="s">
        <v>22</v>
      </c>
      <c r="O7" s="53" t="s">
        <v>23</v>
      </c>
      <c r="P7" s="53" t="s">
        <v>25</v>
      </c>
    </row>
    <row r="8" spans="1:20" s="5" customFormat="1" ht="90" customHeight="1" x14ac:dyDescent="0.2">
      <c r="A8" s="55"/>
      <c r="B8" s="29" t="s">
        <v>15</v>
      </c>
      <c r="C8" s="29" t="s">
        <v>15</v>
      </c>
      <c r="D8" s="29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1"/>
      <c r="O8" s="53"/>
      <c r="P8" s="53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2293991.9</v>
      </c>
      <c r="L9" s="10">
        <v>2126851.0200000005</v>
      </c>
      <c r="M9" s="12">
        <f>+J9-K9-L9</f>
        <v>18679657.080000002</v>
      </c>
      <c r="N9" s="13">
        <f t="shared" ref="N9:N32" si="0">+L9*100/J9</f>
        <v>9.2069479881387881</v>
      </c>
      <c r="O9" s="13">
        <f>+M9*100/J9</f>
        <v>80.862566091643046</v>
      </c>
      <c r="P9" s="13">
        <f>+K9*100/J9</f>
        <v>9.9304859202181763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1346227.3</v>
      </c>
      <c r="L10" s="10">
        <v>1183599.2000000002</v>
      </c>
      <c r="M10" s="12">
        <f>+J10-K10-L10</f>
        <v>4270173.5</v>
      </c>
      <c r="N10" s="13">
        <f t="shared" si="0"/>
        <v>17.405870588235295</v>
      </c>
      <c r="O10" s="13">
        <f>+M10*100/J10</f>
        <v>62.796669117647056</v>
      </c>
      <c r="P10" s="13">
        <f t="shared" ref="P10:P31" si="2">+K10*100/J10</f>
        <v>19.797460294117649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821161</v>
      </c>
      <c r="L11" s="10">
        <v>497729.68</v>
      </c>
      <c r="M11" s="12">
        <f t="shared" ref="M11:M30" si="3">+J11-K11-L11</f>
        <v>2506109.3199999998</v>
      </c>
      <c r="N11" s="13">
        <f t="shared" si="0"/>
        <v>13.012540653594771</v>
      </c>
      <c r="O11" s="13">
        <f>+M11*100/J11</f>
        <v>65.519197908496722</v>
      </c>
      <c r="P11" s="13">
        <f t="shared" si="2"/>
        <v>21.468261437908495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0</v>
      </c>
      <c r="L12" s="10">
        <v>1970.35</v>
      </c>
      <c r="M12" s="12">
        <f t="shared" si="3"/>
        <v>227529.65</v>
      </c>
      <c r="N12" s="13">
        <f t="shared" si="0"/>
        <v>0.85854030501089329</v>
      </c>
      <c r="O12" s="13">
        <f>+M12*100/J12</f>
        <v>99.141459694989109</v>
      </c>
      <c r="P12" s="13">
        <f t="shared" si="2"/>
        <v>0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78247.25</v>
      </c>
      <c r="L16" s="10">
        <v>72483</v>
      </c>
      <c r="M16" s="12">
        <f t="shared" si="3"/>
        <v>121269.75</v>
      </c>
      <c r="N16" s="13">
        <f>+L16*100/J16</f>
        <v>26.648161764705883</v>
      </c>
      <c r="O16" s="13">
        <f>+M16*100/J16</f>
        <v>44.584466911764707</v>
      </c>
      <c r="P16" s="13">
        <f t="shared" si="2"/>
        <v>28.76737132352941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0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0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1005663</v>
      </c>
      <c r="L19" s="10">
        <v>89065</v>
      </c>
      <c r="M19" s="12">
        <f t="shared" si="3"/>
        <v>775272</v>
      </c>
      <c r="N19" s="13">
        <f>+L19*100/J19</f>
        <v>4.7628342245989304</v>
      </c>
      <c r="O19" s="13">
        <f t="shared" si="4"/>
        <v>41.458395721925136</v>
      </c>
      <c r="P19" s="13">
        <f t="shared" si="2"/>
        <v>53.778770053475938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0</v>
      </c>
      <c r="L20" s="10">
        <v>160</v>
      </c>
      <c r="M20" s="12">
        <f t="shared" si="3"/>
        <v>161340</v>
      </c>
      <c r="N20" s="13">
        <f>+L20*100/J20</f>
        <v>9.9071207430340563E-2</v>
      </c>
      <c r="O20" s="13">
        <f t="shared" si="4"/>
        <v>99.900928792569658</v>
      </c>
      <c r="P20" s="13">
        <f t="shared" si="2"/>
        <v>0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0</v>
      </c>
      <c r="L21" s="10">
        <v>5069</v>
      </c>
      <c r="M21" s="12">
        <f t="shared" si="3"/>
        <v>28931</v>
      </c>
      <c r="N21" s="13">
        <f>+L21*100/J21</f>
        <v>14.908823529411764</v>
      </c>
      <c r="O21" s="13">
        <f t="shared" si="4"/>
        <v>85.091176470588238</v>
      </c>
      <c r="P21" s="13">
        <f t="shared" si="2"/>
        <v>0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0</v>
      </c>
      <c r="L22" s="10">
        <v>29700</v>
      </c>
      <c r="M22" s="12">
        <f t="shared" si="3"/>
        <v>46800</v>
      </c>
      <c r="N22" s="13">
        <f>+L22*100/J22</f>
        <v>38.823529411764703</v>
      </c>
      <c r="O22" s="13">
        <f t="shared" si="4"/>
        <v>61.176470588235297</v>
      </c>
      <c r="P22" s="13">
        <f t="shared" si="2"/>
        <v>0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2140</v>
      </c>
      <c r="L23" s="10">
        <v>0</v>
      </c>
      <c r="M23" s="12">
        <f t="shared" si="3"/>
        <v>108360</v>
      </c>
      <c r="N23" s="13">
        <f>+L23*100/J23</f>
        <v>0</v>
      </c>
      <c r="O23" s="13">
        <f t="shared" si="4"/>
        <v>98.0633484162896</v>
      </c>
      <c r="P23" s="13">
        <f t="shared" si="2"/>
        <v>1.9366515837104072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48760</v>
      </c>
      <c r="L24" s="10">
        <v>0</v>
      </c>
      <c r="M24" s="12">
        <f t="shared" si="3"/>
        <v>10940</v>
      </c>
      <c r="N24" s="13">
        <f t="shared" si="0"/>
        <v>0</v>
      </c>
      <c r="O24" s="13">
        <f t="shared" si="4"/>
        <v>18.324958123953099</v>
      </c>
      <c r="P24" s="13">
        <f t="shared" si="2"/>
        <v>81.675041876046905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0</v>
      </c>
      <c r="L25" s="10">
        <v>2578</v>
      </c>
      <c r="M25" s="12">
        <f t="shared" si="3"/>
        <v>235422</v>
      </c>
      <c r="N25" s="13">
        <f>+L25*100/J25</f>
        <v>1.0831932773109243</v>
      </c>
      <c r="O25" s="13">
        <f t="shared" si="4"/>
        <v>98.916806722689074</v>
      </c>
      <c r="P25" s="13">
        <f t="shared" si="2"/>
        <v>0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0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0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0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352735</v>
      </c>
      <c r="L29" s="10">
        <v>102867</v>
      </c>
      <c r="M29" s="12">
        <f>+J29-K29-L29</f>
        <v>309398</v>
      </c>
      <c r="N29" s="13">
        <f t="shared" si="0"/>
        <v>13.446666666666667</v>
      </c>
      <c r="O29" s="13">
        <f>+M29*100/J29</f>
        <v>40.444183006535951</v>
      </c>
      <c r="P29" s="13">
        <f t="shared" si="2"/>
        <v>46.109150326797383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38016.229999999996</v>
      </c>
      <c r="M30" s="11">
        <f t="shared" si="3"/>
        <v>78183.77</v>
      </c>
      <c r="N30" s="13">
        <f t="shared" si="0"/>
        <v>32.716204819277102</v>
      </c>
      <c r="O30" s="13">
        <f t="shared" si="4"/>
        <v>67.28379518072289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22000</v>
      </c>
      <c r="L31" s="11">
        <v>65690</v>
      </c>
      <c r="M31" s="12">
        <f>+J31-L31-K31</f>
        <v>82310</v>
      </c>
      <c r="N31" s="13">
        <f t="shared" si="0"/>
        <v>38.641176470588235</v>
      </c>
      <c r="O31" s="13">
        <f>+M31*100/J31</f>
        <v>48.417647058823526</v>
      </c>
      <c r="P31" s="13">
        <f t="shared" si="2"/>
        <v>12.941176470588236</v>
      </c>
      <c r="S31" s="3"/>
    </row>
    <row r="32" spans="1:19" s="18" customFormat="1" ht="43.5" customHeight="1" x14ac:dyDescent="0.2">
      <c r="A32" s="8" t="s">
        <v>14</v>
      </c>
      <c r="B32" s="16">
        <f t="shared" ref="B32:E32" si="5">SUM(B9:B31)</f>
        <v>36848839.539999992</v>
      </c>
      <c r="C32" s="16">
        <f t="shared" si="5"/>
        <v>36259363.629999995</v>
      </c>
      <c r="D32" s="16">
        <f t="shared" si="5"/>
        <v>32351100.359999999</v>
      </c>
      <c r="E32" s="16">
        <f t="shared" si="5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5970925.4500000002</v>
      </c>
      <c r="L32" s="16">
        <f>SUM(L9:L31)</f>
        <v>4215778.4800000004</v>
      </c>
      <c r="M32" s="16">
        <f>+J32-K32-L32</f>
        <v>27777296.07</v>
      </c>
      <c r="N32" s="17">
        <f t="shared" si="0"/>
        <v>11.104674112316934</v>
      </c>
      <c r="O32" s="17">
        <f>+M32*100/J32</f>
        <v>73.167464097566111</v>
      </c>
      <c r="P32" s="17">
        <f>+K32*100/J32</f>
        <v>15.727861790116952</v>
      </c>
      <c r="R32" s="22"/>
    </row>
    <row r="33" spans="1:20" ht="28.5" customHeight="1" x14ac:dyDescent="0.2">
      <c r="A33" s="52" t="s">
        <v>44</v>
      </c>
      <c r="B33" s="52"/>
      <c r="H33" s="14"/>
      <c r="I33" s="14"/>
      <c r="N33" s="3"/>
      <c r="O33" s="3"/>
    </row>
    <row r="34" spans="1:20" ht="28.5" customHeight="1" x14ac:dyDescent="0.2">
      <c r="A34" s="51"/>
      <c r="B34" s="51"/>
      <c r="C34" s="51"/>
      <c r="D34" s="51"/>
      <c r="E34" s="51"/>
      <c r="F34" s="51"/>
      <c r="G34" s="51"/>
      <c r="H34" s="51"/>
      <c r="I34" s="30"/>
      <c r="O34" s="14"/>
      <c r="R34" s="14"/>
    </row>
    <row r="35" spans="1:20" ht="29.4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2"/>
      <c r="M35" s="3"/>
      <c r="R35" s="14"/>
    </row>
    <row r="36" spans="1:20" ht="30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14"/>
      <c r="N36" s="14"/>
    </row>
    <row r="37" spans="1:20" ht="26.25" customHeight="1" x14ac:dyDescent="0.2">
      <c r="A37" s="51"/>
      <c r="B37" s="51"/>
      <c r="C37" s="51"/>
      <c r="D37" s="51"/>
      <c r="E37" s="51"/>
      <c r="F37" s="51"/>
      <c r="G37" s="51"/>
      <c r="H37" s="51"/>
      <c r="I37" s="30"/>
      <c r="J37" s="2"/>
      <c r="L37" s="3"/>
      <c r="M37" s="2"/>
      <c r="Q37" s="3"/>
    </row>
    <row r="38" spans="1:20" ht="31.9" customHeight="1" x14ac:dyDescent="0.2">
      <c r="A38" s="51"/>
      <c r="B38" s="51"/>
      <c r="C38" s="51"/>
      <c r="D38" s="51"/>
      <c r="E38" s="51"/>
      <c r="F38" s="51"/>
      <c r="G38" s="51"/>
      <c r="H38" s="51"/>
      <c r="I38" s="30"/>
      <c r="J38" s="2"/>
      <c r="L38" s="2"/>
      <c r="M38" s="2"/>
    </row>
    <row r="39" spans="1:20" ht="25.5" customHeight="1" x14ac:dyDescent="0.2">
      <c r="A39" s="51"/>
      <c r="B39" s="51"/>
      <c r="C39" s="51"/>
      <c r="D39" s="51"/>
      <c r="E39" s="51"/>
      <c r="F39" s="51"/>
      <c r="G39" s="51"/>
      <c r="H39" s="51"/>
      <c r="I39" s="30"/>
      <c r="J39" s="2"/>
      <c r="L39" s="2"/>
      <c r="M39" s="2"/>
      <c r="O39" s="4"/>
    </row>
    <row r="40" spans="1:20" ht="30.75" customHeight="1" x14ac:dyDescent="0.2">
      <c r="A40" s="51"/>
      <c r="B40" s="51"/>
      <c r="C40" s="51"/>
      <c r="D40" s="51"/>
      <c r="E40" s="51"/>
      <c r="F40" s="51"/>
      <c r="G40" s="51"/>
      <c r="H40" s="51"/>
      <c r="I40" s="30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A39:H39"/>
    <mergeCell ref="A40:H40"/>
    <mergeCell ref="A33:B33"/>
    <mergeCell ref="A34:H34"/>
    <mergeCell ref="A35:K35"/>
    <mergeCell ref="A36:L36"/>
    <mergeCell ref="A37:H37"/>
    <mergeCell ref="A38:H38"/>
    <mergeCell ref="P7:P8"/>
    <mergeCell ref="A7:A8"/>
    <mergeCell ref="F7:H7"/>
    <mergeCell ref="J7:M7"/>
    <mergeCell ref="N7:N8"/>
    <mergeCell ref="O7:O8"/>
  </mergeCells>
  <conditionalFormatting sqref="L9:L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D677-EAE3-4572-9973-7C0918ED3206}">
  <dimension ref="A1:T53"/>
  <sheetViews>
    <sheetView zoomScale="70" zoomScaleNormal="70" workbookViewId="0">
      <pane ySplit="8" topLeftCell="A19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4" t="s">
        <v>0</v>
      </c>
      <c r="B7" s="33" t="s">
        <v>1</v>
      </c>
      <c r="C7" s="33" t="s">
        <v>2</v>
      </c>
      <c r="D7" s="33" t="s">
        <v>3</v>
      </c>
      <c r="E7" s="33" t="s">
        <v>20</v>
      </c>
      <c r="F7" s="56" t="s">
        <v>24</v>
      </c>
      <c r="G7" s="57"/>
      <c r="H7" s="58"/>
      <c r="I7" s="32" t="s">
        <v>40</v>
      </c>
      <c r="J7" s="59" t="s">
        <v>43</v>
      </c>
      <c r="K7" s="59"/>
      <c r="L7" s="59"/>
      <c r="M7" s="59"/>
      <c r="N7" s="60" t="s">
        <v>22</v>
      </c>
      <c r="O7" s="53" t="s">
        <v>23</v>
      </c>
      <c r="P7" s="53" t="s">
        <v>25</v>
      </c>
    </row>
    <row r="8" spans="1:20" s="5" customFormat="1" ht="90" customHeight="1" x14ac:dyDescent="0.2">
      <c r="A8" s="55"/>
      <c r="B8" s="33" t="s">
        <v>15</v>
      </c>
      <c r="C8" s="33" t="s">
        <v>15</v>
      </c>
      <c r="D8" s="33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1"/>
      <c r="O8" s="53"/>
      <c r="P8" s="53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2014108.06</v>
      </c>
      <c r="L9" s="10">
        <v>3546193.8999999994</v>
      </c>
      <c r="M9" s="12">
        <f>+J9-K9-L9</f>
        <v>17540198.040000003</v>
      </c>
      <c r="N9" s="13">
        <f t="shared" ref="N9:N32" si="0">+L9*100/J9</f>
        <v>15.351156468474706</v>
      </c>
      <c r="O9" s="13">
        <f>+M9*100/J9</f>
        <v>75.929949741347599</v>
      </c>
      <c r="P9" s="13">
        <f>+K9*100/J9</f>
        <v>8.7188937901777024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1154172.77</v>
      </c>
      <c r="L10" s="10">
        <v>1794549.2000000004</v>
      </c>
      <c r="M10" s="12">
        <f>+J10-K10-L10</f>
        <v>3851278.0300000003</v>
      </c>
      <c r="N10" s="13">
        <f t="shared" si="0"/>
        <v>26.39042941176471</v>
      </c>
      <c r="O10" s="13">
        <f>+M10*100/J10</f>
        <v>56.636441617647058</v>
      </c>
      <c r="P10" s="13">
        <f t="shared" ref="P10:P31" si="2">+K10*100/J10</f>
        <v>16.973128970588235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773173.64</v>
      </c>
      <c r="L11" s="10">
        <v>960982.54</v>
      </c>
      <c r="M11" s="12">
        <f t="shared" ref="M11:M30" si="3">+J11-K11-L11</f>
        <v>2090843.8199999998</v>
      </c>
      <c r="N11" s="13">
        <f t="shared" si="0"/>
        <v>25.123726535947711</v>
      </c>
      <c r="O11" s="13">
        <f>+M11*100/J11</f>
        <v>54.662583529411755</v>
      </c>
      <c r="P11" s="13">
        <f t="shared" si="2"/>
        <v>20.213689934640524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900</v>
      </c>
      <c r="L12" s="10">
        <v>5911.0499999999993</v>
      </c>
      <c r="M12" s="12">
        <f t="shared" si="3"/>
        <v>222688.95</v>
      </c>
      <c r="N12" s="13">
        <f t="shared" si="0"/>
        <v>2.5756209150326792</v>
      </c>
      <c r="O12" s="13">
        <f>+M12*100/J12</f>
        <v>97.032222222222217</v>
      </c>
      <c r="P12" s="13">
        <f t="shared" si="2"/>
        <v>0.39215686274509803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74672.25</v>
      </c>
      <c r="L16" s="10">
        <v>76058</v>
      </c>
      <c r="M16" s="12">
        <f t="shared" si="3"/>
        <v>121269.75</v>
      </c>
      <c r="N16" s="13">
        <f>+L16*100/J16</f>
        <v>27.962499999999999</v>
      </c>
      <c r="O16" s="13">
        <f>+M16*100/J16</f>
        <v>44.584466911764707</v>
      </c>
      <c r="P16" s="13">
        <f t="shared" si="2"/>
        <v>27.453033088235294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0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0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479727.5</v>
      </c>
      <c r="L19" s="10">
        <v>723464.5</v>
      </c>
      <c r="M19" s="12">
        <f t="shared" si="3"/>
        <v>666808</v>
      </c>
      <c r="N19" s="13">
        <f>+L19*100/J19</f>
        <v>38.687941176470588</v>
      </c>
      <c r="O19" s="13">
        <f t="shared" si="4"/>
        <v>35.658181818181816</v>
      </c>
      <c r="P19" s="13">
        <f t="shared" si="2"/>
        <v>25.653877005347592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55710</v>
      </c>
      <c r="L20" s="10">
        <v>200</v>
      </c>
      <c r="M20" s="12">
        <f t="shared" si="3"/>
        <v>105590</v>
      </c>
      <c r="N20" s="13">
        <f>+L20*100/J20</f>
        <v>0.1238390092879257</v>
      </c>
      <c r="O20" s="13">
        <f t="shared" si="4"/>
        <v>65.380804953560371</v>
      </c>
      <c r="P20" s="13">
        <f t="shared" si="2"/>
        <v>34.495356037151701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0</v>
      </c>
      <c r="L21" s="10">
        <v>5069</v>
      </c>
      <c r="M21" s="12">
        <f t="shared" si="3"/>
        <v>28931</v>
      </c>
      <c r="N21" s="13">
        <f>+L21*100/J21</f>
        <v>14.908823529411764</v>
      </c>
      <c r="O21" s="13">
        <f t="shared" si="4"/>
        <v>85.091176470588238</v>
      </c>
      <c r="P21" s="13">
        <f t="shared" si="2"/>
        <v>0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0</v>
      </c>
      <c r="L22" s="10">
        <v>29700</v>
      </c>
      <c r="M22" s="12">
        <f t="shared" si="3"/>
        <v>46800</v>
      </c>
      <c r="N22" s="13">
        <f>+L22*100/J22</f>
        <v>38.823529411764703</v>
      </c>
      <c r="O22" s="13">
        <f t="shared" si="4"/>
        <v>61.176470588235297</v>
      </c>
      <c r="P22" s="13">
        <f t="shared" si="2"/>
        <v>0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0</v>
      </c>
      <c r="L23" s="10">
        <v>2140</v>
      </c>
      <c r="M23" s="12">
        <f t="shared" si="3"/>
        <v>108360</v>
      </c>
      <c r="N23" s="13">
        <f>+L23*100/J23</f>
        <v>1.9366515837104072</v>
      </c>
      <c r="O23" s="13">
        <f t="shared" si="4"/>
        <v>98.0633484162896</v>
      </c>
      <c r="P23" s="13">
        <f t="shared" si="2"/>
        <v>0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0</v>
      </c>
      <c r="L24" s="10">
        <v>48760</v>
      </c>
      <c r="M24" s="12">
        <f t="shared" si="3"/>
        <v>10940</v>
      </c>
      <c r="N24" s="13">
        <f t="shared" si="0"/>
        <v>81.675041876046905</v>
      </c>
      <c r="O24" s="13">
        <f t="shared" si="4"/>
        <v>18.324958123953099</v>
      </c>
      <c r="P24" s="13">
        <f t="shared" si="2"/>
        <v>0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0</v>
      </c>
      <c r="L25" s="10">
        <v>2578</v>
      </c>
      <c r="M25" s="12">
        <f t="shared" si="3"/>
        <v>235422</v>
      </c>
      <c r="N25" s="13">
        <f>+L25*100/J25</f>
        <v>1.0831932773109243</v>
      </c>
      <c r="O25" s="13">
        <f t="shared" si="4"/>
        <v>98.916806722689074</v>
      </c>
      <c r="P25" s="13">
        <f t="shared" si="2"/>
        <v>0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0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0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0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334582</v>
      </c>
      <c r="L29" s="10">
        <v>218604</v>
      </c>
      <c r="M29" s="12">
        <f>+J29-K29-L29</f>
        <v>211814</v>
      </c>
      <c r="N29" s="13">
        <f t="shared" si="0"/>
        <v>28.575686274509803</v>
      </c>
      <c r="O29" s="13">
        <f>+M29*100/J29</f>
        <v>27.688104575163397</v>
      </c>
      <c r="P29" s="13">
        <f t="shared" si="2"/>
        <v>43.7362091503268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53629.070000000007</v>
      </c>
      <c r="M30" s="11">
        <f t="shared" si="3"/>
        <v>62570.929999999993</v>
      </c>
      <c r="N30" s="13">
        <f t="shared" si="0"/>
        <v>46.152383820998288</v>
      </c>
      <c r="O30" s="13">
        <f t="shared" si="4"/>
        <v>53.847616179001712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0</v>
      </c>
      <c r="L31" s="11">
        <v>89290</v>
      </c>
      <c r="M31" s="12">
        <f>+J31-L31-K31</f>
        <v>80710</v>
      </c>
      <c r="N31" s="13">
        <f t="shared" si="0"/>
        <v>52.523529411764706</v>
      </c>
      <c r="O31" s="13">
        <f>+M31*100/J31</f>
        <v>47.476470588235294</v>
      </c>
      <c r="P31" s="13">
        <f t="shared" si="2"/>
        <v>0</v>
      </c>
      <c r="S31" s="3"/>
    </row>
    <row r="32" spans="1:19" s="18" customFormat="1" ht="43.5" customHeight="1" x14ac:dyDescent="0.2">
      <c r="A32" s="8" t="s">
        <v>14</v>
      </c>
      <c r="B32" s="16">
        <f t="shared" ref="B32:E32" si="5">SUM(B9:B31)</f>
        <v>36848839.539999992</v>
      </c>
      <c r="C32" s="16">
        <f t="shared" si="5"/>
        <v>36259363.629999995</v>
      </c>
      <c r="D32" s="16">
        <f t="shared" si="5"/>
        <v>32351100.359999999</v>
      </c>
      <c r="E32" s="16">
        <f t="shared" si="5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4887046.2200000007</v>
      </c>
      <c r="L32" s="16">
        <f>SUM(L9:L31)</f>
        <v>7557129.2599999998</v>
      </c>
      <c r="M32" s="16">
        <f>+J32-K32-L32</f>
        <v>25519824.520000003</v>
      </c>
      <c r="N32" s="17">
        <f t="shared" si="0"/>
        <v>19.906040617427035</v>
      </c>
      <c r="O32" s="17">
        <f>+M32*100/J32</f>
        <v>67.22111610999896</v>
      </c>
      <c r="P32" s="17">
        <f>+K32*100/J32</f>
        <v>12.87284327257402</v>
      </c>
      <c r="R32" s="22"/>
    </row>
    <row r="33" spans="1:20" ht="28.5" customHeight="1" x14ac:dyDescent="0.2">
      <c r="A33" s="52" t="s">
        <v>45</v>
      </c>
      <c r="B33" s="52"/>
      <c r="H33" s="14"/>
      <c r="I33" s="14"/>
      <c r="N33" s="3"/>
      <c r="O33" s="3"/>
    </row>
    <row r="34" spans="1:20" ht="28.5" customHeight="1" x14ac:dyDescent="0.2">
      <c r="A34" s="51"/>
      <c r="B34" s="51"/>
      <c r="C34" s="51"/>
      <c r="D34" s="51"/>
      <c r="E34" s="51"/>
      <c r="F34" s="51"/>
      <c r="G34" s="51"/>
      <c r="H34" s="51"/>
      <c r="I34" s="31"/>
      <c r="O34" s="14"/>
      <c r="R34" s="14"/>
    </row>
    <row r="35" spans="1:20" ht="29.4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2"/>
      <c r="M35" s="3"/>
      <c r="R35" s="14"/>
    </row>
    <row r="36" spans="1:20" ht="30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14"/>
      <c r="N36" s="14"/>
    </row>
    <row r="37" spans="1:20" ht="26.25" customHeight="1" x14ac:dyDescent="0.2">
      <c r="A37" s="51"/>
      <c r="B37" s="51"/>
      <c r="C37" s="51"/>
      <c r="D37" s="51"/>
      <c r="E37" s="51"/>
      <c r="F37" s="51"/>
      <c r="G37" s="51"/>
      <c r="H37" s="51"/>
      <c r="I37" s="31"/>
      <c r="J37" s="2"/>
      <c r="L37" s="3"/>
      <c r="M37" s="2"/>
      <c r="Q37" s="3"/>
    </row>
    <row r="38" spans="1:20" ht="31.9" customHeight="1" x14ac:dyDescent="0.2">
      <c r="A38" s="51"/>
      <c r="B38" s="51"/>
      <c r="C38" s="51"/>
      <c r="D38" s="51"/>
      <c r="E38" s="51"/>
      <c r="F38" s="51"/>
      <c r="G38" s="51"/>
      <c r="H38" s="51"/>
      <c r="I38" s="31"/>
      <c r="J38" s="2"/>
      <c r="L38" s="2"/>
      <c r="M38" s="2"/>
    </row>
    <row r="39" spans="1:20" ht="25.5" customHeight="1" x14ac:dyDescent="0.2">
      <c r="A39" s="51"/>
      <c r="B39" s="51"/>
      <c r="C39" s="51"/>
      <c r="D39" s="51"/>
      <c r="E39" s="51"/>
      <c r="F39" s="51"/>
      <c r="G39" s="51"/>
      <c r="H39" s="51"/>
      <c r="I39" s="31"/>
      <c r="J39" s="2"/>
      <c r="L39" s="2"/>
      <c r="M39" s="2"/>
      <c r="O39" s="4"/>
    </row>
    <row r="40" spans="1:20" ht="30.75" customHeight="1" x14ac:dyDescent="0.2">
      <c r="A40" s="51"/>
      <c r="B40" s="51"/>
      <c r="C40" s="51"/>
      <c r="D40" s="51"/>
      <c r="E40" s="51"/>
      <c r="F40" s="51"/>
      <c r="G40" s="51"/>
      <c r="H40" s="51"/>
      <c r="I40" s="31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P7:P8"/>
    <mergeCell ref="A7:A8"/>
    <mergeCell ref="F7:H7"/>
    <mergeCell ref="J7:M7"/>
    <mergeCell ref="N7:N8"/>
    <mergeCell ref="O7:O8"/>
    <mergeCell ref="A39:H39"/>
    <mergeCell ref="A40:H40"/>
    <mergeCell ref="A33:B33"/>
    <mergeCell ref="A34:H34"/>
    <mergeCell ref="A35:K35"/>
    <mergeCell ref="A36:L36"/>
    <mergeCell ref="A37:H37"/>
    <mergeCell ref="A38:H38"/>
  </mergeCells>
  <conditionalFormatting sqref="L9:L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82DC-F71B-4A89-B9B1-2B993CC65D0F}">
  <dimension ref="A1:T55"/>
  <sheetViews>
    <sheetView zoomScale="70" zoomScaleNormal="70" workbookViewId="0">
      <pane ySplit="9" topLeftCell="A25" activePane="bottomLeft" state="frozen"/>
      <selection pane="bottomLeft" activeCell="Q7" sqref="Q7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4" t="s">
        <v>0</v>
      </c>
      <c r="B8" s="35" t="s">
        <v>1</v>
      </c>
      <c r="C8" s="35" t="s">
        <v>2</v>
      </c>
      <c r="D8" s="35" t="s">
        <v>3</v>
      </c>
      <c r="E8" s="35" t="s">
        <v>20</v>
      </c>
      <c r="F8" s="56" t="s">
        <v>24</v>
      </c>
      <c r="G8" s="57"/>
      <c r="H8" s="58"/>
      <c r="I8" s="34" t="s">
        <v>40</v>
      </c>
      <c r="J8" s="59" t="s">
        <v>43</v>
      </c>
      <c r="K8" s="59"/>
      <c r="L8" s="59"/>
      <c r="M8" s="59"/>
      <c r="N8" s="60" t="s">
        <v>22</v>
      </c>
      <c r="O8" s="53" t="s">
        <v>23</v>
      </c>
      <c r="P8" s="53" t="s">
        <v>25</v>
      </c>
    </row>
    <row r="9" spans="1:20" s="5" customFormat="1" ht="81" customHeight="1" x14ac:dyDescent="0.2">
      <c r="A9" s="55"/>
      <c r="B9" s="35" t="s">
        <v>15</v>
      </c>
      <c r="C9" s="35" t="s">
        <v>15</v>
      </c>
      <c r="D9" s="35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1"/>
      <c r="O9" s="53"/>
      <c r="P9" s="53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2836023.8000000003</v>
      </c>
      <c r="L10" s="10">
        <v>4157106.36</v>
      </c>
      <c r="M10" s="12">
        <f>+J10-K10-L10</f>
        <v>16107369.84</v>
      </c>
      <c r="N10" s="13">
        <f t="shared" ref="N10:N33" si="0">+L10*100/J10</f>
        <v>17.995741910348261</v>
      </c>
      <c r="O10" s="13">
        <f>+M10*100/J10</f>
        <v>69.727364515919575</v>
      </c>
      <c r="P10" s="13">
        <f>+K10*100/J10</f>
        <v>12.27689357373217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1359132.05</v>
      </c>
      <c r="L11" s="10">
        <v>2100537.5800000005</v>
      </c>
      <c r="M11" s="12">
        <f>+J11-K11-L11</f>
        <v>3340330.3699999996</v>
      </c>
      <c r="N11" s="13">
        <f t="shared" si="0"/>
        <v>30.890258529411774</v>
      </c>
      <c r="O11" s="13">
        <f>+M11*100/J11</f>
        <v>49.122505441176465</v>
      </c>
      <c r="P11" s="13">
        <f t="shared" ref="P11:P32" si="2">+K11*100/J11</f>
        <v>19.987236029411765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759395</v>
      </c>
      <c r="L12" s="10">
        <v>1327363.1499999999</v>
      </c>
      <c r="M12" s="12">
        <f t="shared" ref="M12:M31" si="3">+J12-K12-L12</f>
        <v>1738241.85</v>
      </c>
      <c r="N12" s="13">
        <f t="shared" si="0"/>
        <v>34.702304575163396</v>
      </c>
      <c r="O12" s="13">
        <f>+M12*100/J12</f>
        <v>45.444231372549019</v>
      </c>
      <c r="P12" s="13">
        <f t="shared" si="2"/>
        <v>19.853464052287581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1970.35</v>
      </c>
      <c r="L13" s="10">
        <v>8781.4</v>
      </c>
      <c r="M13" s="12">
        <f t="shared" si="3"/>
        <v>218748.25</v>
      </c>
      <c r="N13" s="13">
        <f t="shared" si="0"/>
        <v>3.8263180827886711</v>
      </c>
      <c r="O13" s="13">
        <f>+M13*100/J13</f>
        <v>95.315141612200435</v>
      </c>
      <c r="P13" s="13">
        <f t="shared" si="2"/>
        <v>0.85854030501089329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0</v>
      </c>
      <c r="M14" s="12">
        <f t="shared" si="3"/>
        <v>8500</v>
      </c>
      <c r="N14" s="13">
        <f t="shared" si="0"/>
        <v>0</v>
      </c>
      <c r="O14" s="13">
        <f t="shared" ref="O14:O31" si="4">+M14*100/J14</f>
        <v>100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>+M15*100/J15</f>
        <v>100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62073.83</v>
      </c>
      <c r="L17" s="10">
        <v>95438</v>
      </c>
      <c r="M17" s="12">
        <f t="shared" si="3"/>
        <v>114488.16999999998</v>
      </c>
      <c r="N17" s="13">
        <f>+L17*100/J17</f>
        <v>35.087499999999999</v>
      </c>
      <c r="O17" s="13">
        <f>+M17*100/J17</f>
        <v>42.091238970588229</v>
      </c>
      <c r="P17" s="13">
        <f t="shared" si="2"/>
        <v>22.821261029411765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41000</v>
      </c>
      <c r="L18" s="10">
        <v>12500</v>
      </c>
      <c r="M18" s="12">
        <f t="shared" si="3"/>
        <v>8500</v>
      </c>
      <c r="N18" s="13">
        <f t="shared" si="0"/>
        <v>20.161290322580644</v>
      </c>
      <c r="O18" s="13">
        <f t="shared" si="4"/>
        <v>13.709677419354838</v>
      </c>
      <c r="P18" s="13">
        <f t="shared" si="2"/>
        <v>66.129032258064512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402074.5</v>
      </c>
      <c r="L20" s="10">
        <v>966074.5</v>
      </c>
      <c r="M20" s="12">
        <f t="shared" si="3"/>
        <v>501851</v>
      </c>
      <c r="N20" s="13">
        <f>+L20*100/J20</f>
        <v>51.661737967914441</v>
      </c>
      <c r="O20" s="13">
        <f t="shared" si="4"/>
        <v>26.836951871657753</v>
      </c>
      <c r="P20" s="13">
        <f t="shared" si="2"/>
        <v>21.501310160427806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32650</v>
      </c>
      <c r="L21" s="10">
        <v>30990</v>
      </c>
      <c r="M21" s="12">
        <f t="shared" si="3"/>
        <v>97860</v>
      </c>
      <c r="N21" s="13">
        <f>+L21*100/J21</f>
        <v>19.188854489164086</v>
      </c>
      <c r="O21" s="13">
        <f t="shared" si="4"/>
        <v>60.594427244582043</v>
      </c>
      <c r="P21" s="13">
        <f t="shared" si="2"/>
        <v>20.216718266253871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5069</v>
      </c>
      <c r="M22" s="12">
        <f t="shared" si="3"/>
        <v>28931</v>
      </c>
      <c r="N22" s="13">
        <f>+L22*100/J22</f>
        <v>14.908823529411764</v>
      </c>
      <c r="O22" s="13">
        <f t="shared" si="4"/>
        <v>85.091176470588238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0</v>
      </c>
      <c r="L24" s="10">
        <v>2140</v>
      </c>
      <c r="M24" s="12">
        <f t="shared" si="3"/>
        <v>499980</v>
      </c>
      <c r="N24" s="13">
        <f>+L24*100/J24</f>
        <v>0.42619294192623275</v>
      </c>
      <c r="O24" s="13">
        <f t="shared" si="4"/>
        <v>99.573807058073768</v>
      </c>
      <c r="P24" s="13">
        <f t="shared" si="2"/>
        <v>0</v>
      </c>
    </row>
    <row r="25" spans="1:19" ht="42.7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0</v>
      </c>
      <c r="L25" s="10">
        <v>48760</v>
      </c>
      <c r="M25" s="12">
        <f t="shared" si="3"/>
        <v>10940</v>
      </c>
      <c r="N25" s="13">
        <f t="shared" si="0"/>
        <v>81.675041876046905</v>
      </c>
      <c r="O25" s="13">
        <f t="shared" si="4"/>
        <v>18.324958123953099</v>
      </c>
      <c r="P25" s="13">
        <f t="shared" si="2"/>
        <v>0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6200</v>
      </c>
      <c r="L26" s="10">
        <v>2578</v>
      </c>
      <c r="M26" s="12">
        <f t="shared" si="3"/>
        <v>229222</v>
      </c>
      <c r="N26" s="13">
        <f>+L26*100/J26</f>
        <v>1.0831932773109243</v>
      </c>
      <c r="O26" s="13">
        <f t="shared" si="4"/>
        <v>96.311764705882354</v>
      </c>
      <c r="P26" s="13">
        <f t="shared" si="2"/>
        <v>2.6050420168067228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 t="shared" si="3"/>
        <v>5100</v>
      </c>
      <c r="N27" s="13">
        <f t="shared" si="0"/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 t="shared" si="3"/>
        <v>4700</v>
      </c>
      <c r="N28" s="13">
        <f t="shared" si="0"/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316832</v>
      </c>
      <c r="L30" s="10">
        <v>270729</v>
      </c>
      <c r="M30" s="12">
        <f>+J30-K30-L30</f>
        <v>177439</v>
      </c>
      <c r="N30" s="13">
        <f t="shared" si="0"/>
        <v>35.389411764705883</v>
      </c>
      <c r="O30" s="13">
        <f>+M30*100/J30</f>
        <v>23.194640522875815</v>
      </c>
      <c r="P30" s="13">
        <f t="shared" si="2"/>
        <v>41.415947712418301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73930.040000000008</v>
      </c>
      <c r="M31" s="11">
        <f t="shared" si="3"/>
        <v>102269.95999999999</v>
      </c>
      <c r="N31" s="13">
        <f t="shared" si="0"/>
        <v>41.958024971623161</v>
      </c>
      <c r="O31" s="13">
        <f t="shared" si="4"/>
        <v>58.041975028376847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19520</v>
      </c>
      <c r="L32" s="11">
        <v>98970</v>
      </c>
      <c r="M32" s="12">
        <f>+J32-L32-K32</f>
        <v>51510</v>
      </c>
      <c r="N32" s="13">
        <f t="shared" si="0"/>
        <v>58.21764705882353</v>
      </c>
      <c r="O32" s="13">
        <f>+M32*100/J32</f>
        <v>30.3</v>
      </c>
      <c r="P32" s="13">
        <f t="shared" si="2"/>
        <v>11.482352941176471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5836871.5300000003</v>
      </c>
      <c r="L33" s="16">
        <f>SUM(L10:L32)</f>
        <v>9230667.0299999993</v>
      </c>
      <c r="M33" s="16">
        <f>+J33-K33-L33</f>
        <v>23401581.439999998</v>
      </c>
      <c r="N33" s="17">
        <f t="shared" si="0"/>
        <v>23.995004382736074</v>
      </c>
      <c r="O33" s="17">
        <f>+M33*100/J33</f>
        <v>60.832120516403805</v>
      </c>
      <c r="P33" s="17">
        <f>+K33*100/J33</f>
        <v>15.172875100860118</v>
      </c>
      <c r="Q33" s="22"/>
      <c r="R33" s="22"/>
    </row>
    <row r="34" spans="1:19" s="18" customFormat="1" ht="42.75" customHeight="1" x14ac:dyDescent="0.2">
      <c r="A34" s="62" t="s">
        <v>51</v>
      </c>
      <c r="B34" s="63"/>
      <c r="C34" s="63"/>
      <c r="D34" s="63"/>
      <c r="E34" s="63"/>
      <c r="F34" s="63"/>
      <c r="G34" s="63"/>
      <c r="H34" s="63"/>
      <c r="I34" s="63"/>
      <c r="J34" s="64"/>
      <c r="K34" s="16">
        <f>+K33*100/J33</f>
        <v>15.172875100860118</v>
      </c>
      <c r="L34" s="16">
        <f>+L33*100/J33</f>
        <v>23.995004382736074</v>
      </c>
      <c r="M34" s="16">
        <f>+M33*100/J33</f>
        <v>60.832120516403805</v>
      </c>
      <c r="N34" s="38"/>
      <c r="O34" s="38"/>
      <c r="P34" s="38"/>
      <c r="Q34" s="22"/>
      <c r="R34" s="22"/>
    </row>
    <row r="35" spans="1:19" ht="42.75" customHeight="1" x14ac:dyDescent="0.2">
      <c r="A35" s="65" t="s">
        <v>46</v>
      </c>
      <c r="B35" s="65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51" t="s">
        <v>48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O36" s="40"/>
      <c r="R36" s="40"/>
    </row>
    <row r="37" spans="1:19" s="39" customFormat="1" ht="42.75" customHeight="1" x14ac:dyDescent="0.2">
      <c r="A37" s="51" t="s">
        <v>49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M37" s="41"/>
      <c r="R37" s="40"/>
    </row>
    <row r="38" spans="1:19" s="39" customFormat="1" ht="42.75" customHeight="1" x14ac:dyDescent="0.2">
      <c r="A38" s="51" t="s">
        <v>50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40"/>
      <c r="N38" s="40"/>
    </row>
    <row r="39" spans="1:19" ht="42.75" customHeight="1" x14ac:dyDescent="0.2">
      <c r="A39" s="51"/>
      <c r="B39" s="51"/>
      <c r="C39" s="51"/>
      <c r="D39" s="51"/>
      <c r="E39" s="51"/>
      <c r="F39" s="51"/>
      <c r="G39" s="51"/>
      <c r="H39" s="51"/>
      <c r="I39" s="36"/>
      <c r="J39" s="2"/>
      <c r="L39" s="3"/>
      <c r="M39" s="14"/>
      <c r="Q39" s="3"/>
    </row>
    <row r="40" spans="1:19" ht="42.75" customHeight="1" x14ac:dyDescent="0.2">
      <c r="A40" s="51"/>
      <c r="B40" s="51"/>
      <c r="C40" s="51"/>
      <c r="D40" s="51"/>
      <c r="E40" s="51"/>
      <c r="F40" s="51"/>
      <c r="G40" s="51"/>
      <c r="H40" s="51"/>
      <c r="I40" s="36"/>
      <c r="J40" s="2"/>
      <c r="L40" s="2"/>
      <c r="M40" s="2"/>
    </row>
    <row r="41" spans="1:19" ht="42.75" customHeight="1" x14ac:dyDescent="0.2">
      <c r="A41" s="51"/>
      <c r="B41" s="51"/>
      <c r="C41" s="51"/>
      <c r="D41" s="51"/>
      <c r="E41" s="51"/>
      <c r="F41" s="51"/>
      <c r="G41" s="51"/>
      <c r="H41" s="51"/>
      <c r="I41" s="36"/>
      <c r="J41" s="2"/>
      <c r="L41" s="2"/>
      <c r="M41" s="2"/>
      <c r="O41" s="4"/>
    </row>
    <row r="42" spans="1:19" ht="42.75" customHeight="1" x14ac:dyDescent="0.2">
      <c r="A42" s="51"/>
      <c r="B42" s="51"/>
      <c r="C42" s="51"/>
      <c r="D42" s="51"/>
      <c r="E42" s="51"/>
      <c r="F42" s="51"/>
      <c r="G42" s="51"/>
      <c r="H42" s="51"/>
      <c r="I42" s="36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A34:J34"/>
    <mergeCell ref="A41:H41"/>
    <mergeCell ref="A42:H42"/>
    <mergeCell ref="A35:B35"/>
    <mergeCell ref="A37:K37"/>
    <mergeCell ref="A38:L38"/>
    <mergeCell ref="A39:H39"/>
    <mergeCell ref="A40:H40"/>
    <mergeCell ref="A36:M36"/>
    <mergeCell ref="P8:P9"/>
    <mergeCell ref="A8:A9"/>
    <mergeCell ref="F8:H8"/>
    <mergeCell ref="J8:M8"/>
    <mergeCell ref="N8:N9"/>
    <mergeCell ref="O8:O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D7ED-5917-43EF-BCCB-0D8C9D59A122}">
  <dimension ref="A1:T55"/>
  <sheetViews>
    <sheetView zoomScale="70" zoomScaleNormal="70" workbookViewId="0">
      <pane ySplit="9" topLeftCell="A31" activePane="bottomLeft" state="frozen"/>
      <selection pane="bottomLeft" activeCell="L39" sqref="L39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4" t="s">
        <v>0</v>
      </c>
      <c r="B8" s="44" t="s">
        <v>1</v>
      </c>
      <c r="C8" s="44" t="s">
        <v>2</v>
      </c>
      <c r="D8" s="44" t="s">
        <v>3</v>
      </c>
      <c r="E8" s="44" t="s">
        <v>20</v>
      </c>
      <c r="F8" s="56" t="s">
        <v>24</v>
      </c>
      <c r="G8" s="57"/>
      <c r="H8" s="58"/>
      <c r="I8" s="43" t="s">
        <v>40</v>
      </c>
      <c r="J8" s="59" t="s">
        <v>43</v>
      </c>
      <c r="K8" s="59"/>
      <c r="L8" s="59"/>
      <c r="M8" s="59"/>
      <c r="N8" s="60" t="s">
        <v>22</v>
      </c>
      <c r="O8" s="53" t="s">
        <v>23</v>
      </c>
      <c r="P8" s="53" t="s">
        <v>25</v>
      </c>
    </row>
    <row r="9" spans="1:20" s="5" customFormat="1" ht="81" customHeight="1" x14ac:dyDescent="0.2">
      <c r="A9" s="55"/>
      <c r="B9" s="44" t="s">
        <v>15</v>
      </c>
      <c r="C9" s="44" t="s">
        <v>15</v>
      </c>
      <c r="D9" s="44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1"/>
      <c r="O9" s="53"/>
      <c r="P9" s="53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3803103.6900000004</v>
      </c>
      <c r="L10" s="10">
        <v>5436067.1600000011</v>
      </c>
      <c r="M10" s="12">
        <f>+J10-K10-L10</f>
        <v>13861329.149999999</v>
      </c>
      <c r="N10" s="13">
        <f t="shared" ref="N10:N33" si="0">+L10*100/J10</f>
        <v>23.532248912361208</v>
      </c>
      <c r="O10" s="13">
        <f>+M10*100/J10</f>
        <v>60.004455098374486</v>
      </c>
      <c r="P10" s="13">
        <f>+K10*100/J10</f>
        <v>16.463295989264303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831886.83</v>
      </c>
      <c r="L11" s="10">
        <v>3388028.9200000004</v>
      </c>
      <c r="M11" s="12">
        <f>+J11-K11-L11</f>
        <v>2580084.2499999995</v>
      </c>
      <c r="N11" s="13">
        <f t="shared" si="0"/>
        <v>49.823954705882365</v>
      </c>
      <c r="O11" s="13">
        <f>+M11*100/J11</f>
        <v>37.942415441176465</v>
      </c>
      <c r="P11" s="13">
        <f t="shared" ref="P11:P32" si="2">+K11*100/J11</f>
        <v>12.233629852941176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369263.33999999997</v>
      </c>
      <c r="L12" s="10">
        <v>1046244.19</v>
      </c>
      <c r="M12" s="12">
        <f t="shared" ref="M12:M31" si="3">+J12-K12-L12</f>
        <v>2409492.4700000002</v>
      </c>
      <c r="N12" s="13">
        <f t="shared" si="0"/>
        <v>27.352789281045752</v>
      </c>
      <c r="O12" s="13">
        <f>+M12*100/J12</f>
        <v>62.993267189542493</v>
      </c>
      <c r="P12" s="13">
        <f t="shared" si="2"/>
        <v>9.6539435294117641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3000</v>
      </c>
      <c r="L13" s="10">
        <v>12722.1</v>
      </c>
      <c r="M13" s="12">
        <f t="shared" si="3"/>
        <v>213777.9</v>
      </c>
      <c r="N13" s="13">
        <f t="shared" si="0"/>
        <v>5.5433986928104577</v>
      </c>
      <c r="O13" s="13">
        <f>+M13*100/J13</f>
        <v>93.149411764705889</v>
      </c>
      <c r="P13" s="13">
        <f t="shared" si="2"/>
        <v>1.3071895424836601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>+M15*100/J15</f>
        <v>100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3959</v>
      </c>
      <c r="L16" s="10">
        <v>0</v>
      </c>
      <c r="M16" s="12">
        <f t="shared" si="3"/>
        <v>38541</v>
      </c>
      <c r="N16" s="13">
        <f t="shared" si="0"/>
        <v>0</v>
      </c>
      <c r="O16" s="13">
        <f t="shared" si="4"/>
        <v>90.684705882352944</v>
      </c>
      <c r="P16" s="13">
        <f t="shared" si="2"/>
        <v>9.3152941176470581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56400</v>
      </c>
      <c r="L17" s="10">
        <v>157511.82999999999</v>
      </c>
      <c r="M17" s="12">
        <f t="shared" si="3"/>
        <v>58088.170000000013</v>
      </c>
      <c r="N17" s="13">
        <f>+L17*100/J17</f>
        <v>57.908761029411757</v>
      </c>
      <c r="O17" s="13">
        <f>+M17*100/J17</f>
        <v>21.355944852941178</v>
      </c>
      <c r="P17" s="13">
        <f t="shared" si="2"/>
        <v>20.735294117647058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24500</v>
      </c>
      <c r="L18" s="10">
        <v>29000</v>
      </c>
      <c r="M18" s="12">
        <f t="shared" si="3"/>
        <v>8500</v>
      </c>
      <c r="N18" s="13">
        <f t="shared" si="0"/>
        <v>46.774193548387096</v>
      </c>
      <c r="O18" s="13">
        <f t="shared" si="4"/>
        <v>13.709677419354838</v>
      </c>
      <c r="P18" s="13">
        <f t="shared" si="2"/>
        <v>39.516129032258064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243888.5</v>
      </c>
      <c r="L20" s="10">
        <v>1172482.5</v>
      </c>
      <c r="M20" s="12">
        <f t="shared" si="3"/>
        <v>453629</v>
      </c>
      <c r="N20" s="13">
        <f>+L20*100/J20</f>
        <v>62.699598930481287</v>
      </c>
      <c r="O20" s="13">
        <f t="shared" si="4"/>
        <v>24.258235294117647</v>
      </c>
      <c r="P20" s="13">
        <f t="shared" si="2"/>
        <v>13.04216577540107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32650</v>
      </c>
      <c r="L21" s="10">
        <v>31070</v>
      </c>
      <c r="M21" s="12">
        <f t="shared" si="3"/>
        <v>97780</v>
      </c>
      <c r="N21" s="13">
        <f>+L21*100/J21</f>
        <v>19.238390092879257</v>
      </c>
      <c r="O21" s="13">
        <f t="shared" si="4"/>
        <v>60.544891640866872</v>
      </c>
      <c r="P21" s="13">
        <f t="shared" si="2"/>
        <v>20.216718266253871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3869</v>
      </c>
      <c r="L22" s="10">
        <v>5069</v>
      </c>
      <c r="M22" s="12">
        <f t="shared" si="3"/>
        <v>25062</v>
      </c>
      <c r="N22" s="13">
        <f>+L22*100/J22</f>
        <v>14.908823529411764</v>
      </c>
      <c r="O22" s="13">
        <f t="shared" si="4"/>
        <v>73.711764705882359</v>
      </c>
      <c r="P22" s="13">
        <f t="shared" si="2"/>
        <v>11.379411764705882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396876</v>
      </c>
      <c r="L24" s="10">
        <v>2140</v>
      </c>
      <c r="M24" s="12">
        <f t="shared" si="3"/>
        <v>103104</v>
      </c>
      <c r="N24" s="13">
        <f>+L24*100/J24</f>
        <v>0.42619294192623275</v>
      </c>
      <c r="O24" s="13">
        <f t="shared" si="4"/>
        <v>20.53373695530949</v>
      </c>
      <c r="P24" s="13">
        <f t="shared" si="2"/>
        <v>79.040070102764275</v>
      </c>
    </row>
    <row r="25" spans="1:19" ht="42.7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2088</v>
      </c>
      <c r="L25" s="10">
        <v>48760</v>
      </c>
      <c r="M25" s="12">
        <f t="shared" si="3"/>
        <v>8852</v>
      </c>
      <c r="N25" s="13">
        <f t="shared" si="0"/>
        <v>81.675041876046905</v>
      </c>
      <c r="O25" s="13">
        <f t="shared" si="4"/>
        <v>14.827470686767169</v>
      </c>
      <c r="P25" s="13">
        <f t="shared" si="2"/>
        <v>3.4974874371859297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0</v>
      </c>
      <c r="L26" s="10">
        <v>22418</v>
      </c>
      <c r="M26" s="12">
        <f t="shared" si="3"/>
        <v>215582</v>
      </c>
      <c r="N26" s="13">
        <f>+L26*100/J26</f>
        <v>9.4193277310924373</v>
      </c>
      <c r="O26" s="13">
        <f t="shared" si="4"/>
        <v>90.580672268907563</v>
      </c>
      <c r="P26" s="13">
        <f t="shared" si="2"/>
        <v>0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 t="shared" si="3"/>
        <v>5100</v>
      </c>
      <c r="N27" s="13">
        <f t="shared" si="0"/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 t="shared" si="3"/>
        <v>4700</v>
      </c>
      <c r="N28" s="13">
        <f t="shared" si="0"/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291052</v>
      </c>
      <c r="L30" s="10">
        <v>304779</v>
      </c>
      <c r="M30" s="12">
        <f>+J30-K30-L30</f>
        <v>169169</v>
      </c>
      <c r="N30" s="13">
        <f t="shared" si="0"/>
        <v>39.840392156862748</v>
      </c>
      <c r="O30" s="13">
        <f>+M30*100/J30</f>
        <v>22.113594771241829</v>
      </c>
      <c r="P30" s="13">
        <f t="shared" si="2"/>
        <v>38.046013071895423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89223.580000000016</v>
      </c>
      <c r="M31" s="11">
        <f t="shared" si="3"/>
        <v>86976.419999999984</v>
      </c>
      <c r="N31" s="13">
        <f t="shared" si="0"/>
        <v>50.637673098751428</v>
      </c>
      <c r="O31" s="13">
        <f t="shared" si="4"/>
        <v>49.362326901248572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16950</v>
      </c>
      <c r="L32" s="11">
        <v>119130</v>
      </c>
      <c r="M32" s="12">
        <f>+J32-L32-K32</f>
        <v>33920</v>
      </c>
      <c r="N32" s="13">
        <f t="shared" si="0"/>
        <v>70.076470588235296</v>
      </c>
      <c r="O32" s="13">
        <f>+M32*100/J32</f>
        <v>19.952941176470588</v>
      </c>
      <c r="P32" s="13">
        <f t="shared" si="2"/>
        <v>9.9705882352941178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6079486.3600000003</v>
      </c>
      <c r="L33" s="16">
        <f>SUM(L10:L32)</f>
        <v>11895531.280000001</v>
      </c>
      <c r="M33" s="16">
        <f>+J33-K33-L33</f>
        <v>20494102.359999999</v>
      </c>
      <c r="N33" s="17">
        <f t="shared" si="0"/>
        <v>30.922285926998072</v>
      </c>
      <c r="O33" s="17">
        <f>+M33*100/J33</f>
        <v>53.274164732647904</v>
      </c>
      <c r="P33" s="17">
        <f>+K33*100/J33</f>
        <v>15.80354934035403</v>
      </c>
      <c r="Q33" s="22"/>
      <c r="R33" s="22"/>
    </row>
    <row r="34" spans="1:19" s="18" customFormat="1" ht="42.75" customHeight="1" x14ac:dyDescent="0.2">
      <c r="A34" s="62" t="s">
        <v>51</v>
      </c>
      <c r="B34" s="63"/>
      <c r="C34" s="63"/>
      <c r="D34" s="63"/>
      <c r="E34" s="63"/>
      <c r="F34" s="63"/>
      <c r="G34" s="63"/>
      <c r="H34" s="63"/>
      <c r="I34" s="63"/>
      <c r="J34" s="64"/>
      <c r="K34" s="16">
        <f>+K33*100/J33</f>
        <v>15.80354934035403</v>
      </c>
      <c r="L34" s="16">
        <f>+L33*100/J33</f>
        <v>30.922285926998072</v>
      </c>
      <c r="M34" s="16">
        <f>+M33*100/J33</f>
        <v>53.274164732647904</v>
      </c>
      <c r="N34" s="38"/>
      <c r="O34" s="38"/>
      <c r="P34" s="38"/>
      <c r="Q34" s="22"/>
      <c r="R34" s="22"/>
    </row>
    <row r="35" spans="1:19" ht="42.75" customHeight="1" x14ac:dyDescent="0.2">
      <c r="A35" s="65" t="s">
        <v>52</v>
      </c>
      <c r="B35" s="65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51" t="s">
        <v>48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O36" s="40"/>
      <c r="R36" s="40"/>
    </row>
    <row r="37" spans="1:19" s="39" customFormat="1" ht="42.75" customHeight="1" x14ac:dyDescent="0.2">
      <c r="A37" s="51" t="s">
        <v>49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M37" s="41"/>
      <c r="R37" s="40"/>
    </row>
    <row r="38" spans="1:19" s="39" customFormat="1" ht="42.75" customHeight="1" x14ac:dyDescent="0.2">
      <c r="A38" s="51" t="s">
        <v>50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40"/>
      <c r="N38" s="40"/>
    </row>
    <row r="39" spans="1:19" ht="42.75" customHeight="1" x14ac:dyDescent="0.2">
      <c r="A39" s="51"/>
      <c r="B39" s="51"/>
      <c r="C39" s="51"/>
      <c r="D39" s="51"/>
      <c r="E39" s="51"/>
      <c r="F39" s="51"/>
      <c r="G39" s="51"/>
      <c r="H39" s="51"/>
      <c r="I39" s="42"/>
      <c r="J39" s="2"/>
      <c r="L39" s="3"/>
      <c r="M39" s="14"/>
      <c r="Q39" s="3"/>
    </row>
    <row r="40" spans="1:19" ht="42.75" customHeight="1" x14ac:dyDescent="0.2">
      <c r="A40" s="51"/>
      <c r="B40" s="51"/>
      <c r="C40" s="51"/>
      <c r="D40" s="51"/>
      <c r="E40" s="51"/>
      <c r="F40" s="51"/>
      <c r="G40" s="51"/>
      <c r="H40" s="51"/>
      <c r="I40" s="42"/>
      <c r="J40" s="2"/>
      <c r="L40" s="2"/>
      <c r="M40" s="2"/>
    </row>
    <row r="41" spans="1:19" ht="42.75" customHeight="1" x14ac:dyDescent="0.2">
      <c r="A41" s="51"/>
      <c r="B41" s="51"/>
      <c r="C41" s="51"/>
      <c r="D41" s="51"/>
      <c r="E41" s="51"/>
      <c r="F41" s="51"/>
      <c r="G41" s="51"/>
      <c r="H41" s="51"/>
      <c r="I41" s="42"/>
      <c r="J41" s="2"/>
      <c r="L41" s="2"/>
      <c r="M41" s="2"/>
      <c r="O41" s="4"/>
    </row>
    <row r="42" spans="1:19" ht="42.75" customHeight="1" x14ac:dyDescent="0.2">
      <c r="A42" s="51"/>
      <c r="B42" s="51"/>
      <c r="C42" s="51"/>
      <c r="D42" s="51"/>
      <c r="E42" s="51"/>
      <c r="F42" s="51"/>
      <c r="G42" s="51"/>
      <c r="H42" s="51"/>
      <c r="I42" s="42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P8:P9"/>
    <mergeCell ref="A8:A9"/>
    <mergeCell ref="F8:H8"/>
    <mergeCell ref="J8:M8"/>
    <mergeCell ref="N8:N9"/>
    <mergeCell ref="O8:O9"/>
    <mergeCell ref="A40:H40"/>
    <mergeCell ref="A41:H41"/>
    <mergeCell ref="A42:H42"/>
    <mergeCell ref="A34:J34"/>
    <mergeCell ref="A35:B35"/>
    <mergeCell ref="A36:M36"/>
    <mergeCell ref="A37:K37"/>
    <mergeCell ref="A38:L38"/>
    <mergeCell ref="A39:H3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AE58-A8E4-4375-A50E-EDC79E02E340}">
  <dimension ref="A1:T55"/>
  <sheetViews>
    <sheetView zoomScale="70" zoomScaleNormal="70" workbookViewId="0">
      <pane ySplit="9" topLeftCell="A10" activePane="bottomLeft" state="frozen"/>
      <selection pane="bottomLeft" activeCell="T11" sqref="T11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4" t="s">
        <v>0</v>
      </c>
      <c r="B8" s="46" t="s">
        <v>1</v>
      </c>
      <c r="C8" s="46" t="s">
        <v>2</v>
      </c>
      <c r="D8" s="46" t="s">
        <v>3</v>
      </c>
      <c r="E8" s="46" t="s">
        <v>20</v>
      </c>
      <c r="F8" s="56" t="s">
        <v>24</v>
      </c>
      <c r="G8" s="57"/>
      <c r="H8" s="58"/>
      <c r="I8" s="45" t="s">
        <v>40</v>
      </c>
      <c r="J8" s="59" t="s">
        <v>43</v>
      </c>
      <c r="K8" s="59"/>
      <c r="L8" s="59"/>
      <c r="M8" s="59"/>
      <c r="N8" s="60" t="s">
        <v>22</v>
      </c>
      <c r="O8" s="53" t="s">
        <v>23</v>
      </c>
      <c r="P8" s="53" t="s">
        <v>25</v>
      </c>
    </row>
    <row r="9" spans="1:20" s="5" customFormat="1" ht="81" customHeight="1" x14ac:dyDescent="0.2">
      <c r="A9" s="55"/>
      <c r="B9" s="46" t="s">
        <v>15</v>
      </c>
      <c r="C9" s="46" t="s">
        <v>15</v>
      </c>
      <c r="D9" s="46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1"/>
      <c r="O9" s="53"/>
      <c r="P9" s="53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3441691.8899999997</v>
      </c>
      <c r="L10" s="10">
        <v>6797671.4600000009</v>
      </c>
      <c r="M10" s="12">
        <f>+J10-K10-L10</f>
        <v>12861136.649999999</v>
      </c>
      <c r="N10" s="13">
        <f t="shared" ref="N10:N33" si="0">+L10*100/J10</f>
        <v>29.42651223999481</v>
      </c>
      <c r="O10" s="13">
        <f>+M10*100/J10</f>
        <v>55.674711153438224</v>
      </c>
      <c r="P10" s="13">
        <f>+K10*100/J10</f>
        <v>14.898776606566955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622281.35000000009</v>
      </c>
      <c r="L11" s="10">
        <v>3929818.0000000005</v>
      </c>
      <c r="M11" s="12">
        <f>+J11-K11-L11</f>
        <v>2247900.65</v>
      </c>
      <c r="N11" s="13">
        <f t="shared" si="0"/>
        <v>57.791441176470599</v>
      </c>
      <c r="O11" s="13">
        <f>+M11*100/J11</f>
        <v>33.057362500000004</v>
      </c>
      <c r="P11" s="13">
        <f t="shared" ref="P11:P32" si="2">+K11*100/J11</f>
        <v>9.1511963235294136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631812.98</v>
      </c>
      <c r="L12" s="10">
        <v>2050635.9700000007</v>
      </c>
      <c r="M12" s="12">
        <f t="shared" ref="M12:M31" si="3">+J12-K12-L12</f>
        <v>1142551.0499999993</v>
      </c>
      <c r="N12" s="13">
        <f t="shared" si="0"/>
        <v>53.611397908496748</v>
      </c>
      <c r="O12" s="13">
        <f>+M12*100/J12</f>
        <v>29.870615686274494</v>
      </c>
      <c r="P12" s="13">
        <f t="shared" si="2"/>
        <v>16.517986405228758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800</v>
      </c>
      <c r="L13" s="10">
        <v>16892.45</v>
      </c>
      <c r="M13" s="12">
        <f t="shared" si="3"/>
        <v>211807.55</v>
      </c>
      <c r="N13" s="13">
        <f t="shared" si="0"/>
        <v>7.3605446623093682</v>
      </c>
      <c r="O13" s="13">
        <f>+M13*100/J13</f>
        <v>92.290871459694984</v>
      </c>
      <c r="P13" s="13">
        <f t="shared" si="2"/>
        <v>0.34858387799564272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3959</v>
      </c>
      <c r="M15" s="12">
        <f t="shared" si="3"/>
        <v>38541</v>
      </c>
      <c r="N15" s="13">
        <f t="shared" si="0"/>
        <v>9.3152941176470581</v>
      </c>
      <c r="O15" s="13">
        <f>+M15*100/J15</f>
        <v>90.684705882352944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56400</v>
      </c>
      <c r="L17" s="10">
        <v>157511.82999999999</v>
      </c>
      <c r="M17" s="12">
        <f t="shared" si="3"/>
        <v>58088.170000000013</v>
      </c>
      <c r="N17" s="13">
        <f>+L17*100/J17</f>
        <v>57.908761029411757</v>
      </c>
      <c r="O17" s="13">
        <f>+M17*100/J17</f>
        <v>21.355944852941178</v>
      </c>
      <c r="P17" s="13">
        <f t="shared" si="2"/>
        <v>20.735294117647058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24500</v>
      </c>
      <c r="L18" s="10">
        <v>29000</v>
      </c>
      <c r="M18" s="12">
        <f t="shared" si="3"/>
        <v>8500</v>
      </c>
      <c r="N18" s="13">
        <f t="shared" si="0"/>
        <v>46.774193548387096</v>
      </c>
      <c r="O18" s="13">
        <f t="shared" si="4"/>
        <v>13.709677419354838</v>
      </c>
      <c r="P18" s="13">
        <f t="shared" si="2"/>
        <v>39.516129032258064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206911.1</v>
      </c>
      <c r="L20" s="10">
        <v>1315784.5</v>
      </c>
      <c r="M20" s="12">
        <f t="shared" si="3"/>
        <v>347304.39999999991</v>
      </c>
      <c r="N20" s="13">
        <f>+L20*100/J20</f>
        <v>70.362807486631013</v>
      </c>
      <c r="O20" s="13">
        <f t="shared" si="4"/>
        <v>18.572427807486626</v>
      </c>
      <c r="P20" s="13">
        <f t="shared" si="2"/>
        <v>11.064764705882354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7650</v>
      </c>
      <c r="L21" s="10">
        <v>56150</v>
      </c>
      <c r="M21" s="12">
        <f t="shared" si="3"/>
        <v>97700</v>
      </c>
      <c r="N21" s="13">
        <f>+L21*100/J21</f>
        <v>34.767801857585141</v>
      </c>
      <c r="O21" s="13">
        <f t="shared" si="4"/>
        <v>60.495356037151701</v>
      </c>
      <c r="P21" s="13">
        <f t="shared" si="2"/>
        <v>4.7368421052631575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8938</v>
      </c>
      <c r="M22" s="12">
        <f t="shared" si="3"/>
        <v>25062</v>
      </c>
      <c r="N22" s="13">
        <f>+L22*100/J22</f>
        <v>26.288235294117648</v>
      </c>
      <c r="O22" s="13">
        <f t="shared" si="4"/>
        <v>73.711764705882359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4320</v>
      </c>
      <c r="L24" s="10">
        <v>394696</v>
      </c>
      <c r="M24" s="12">
        <f t="shared" si="3"/>
        <v>103104</v>
      </c>
      <c r="N24" s="13">
        <f>+L24*100/J24</f>
        <v>78.605910937624472</v>
      </c>
      <c r="O24" s="13">
        <f t="shared" si="4"/>
        <v>20.53373695530949</v>
      </c>
      <c r="P24" s="13">
        <f t="shared" si="2"/>
        <v>0.86035210706604004</v>
      </c>
    </row>
    <row r="25" spans="1:19" ht="30.75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3460</v>
      </c>
      <c r="L25" s="10">
        <v>50848</v>
      </c>
      <c r="M25" s="12">
        <f t="shared" si="3"/>
        <v>5392</v>
      </c>
      <c r="N25" s="13">
        <f t="shared" si="0"/>
        <v>85.172529313232829</v>
      </c>
      <c r="O25" s="13">
        <f t="shared" si="4"/>
        <v>9.0318257956448917</v>
      </c>
      <c r="P25" s="13">
        <f t="shared" si="2"/>
        <v>5.7956448911222784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0</v>
      </c>
      <c r="L26" s="10">
        <v>32432.95</v>
      </c>
      <c r="M26" s="12">
        <f t="shared" si="3"/>
        <v>205567.05</v>
      </c>
      <c r="N26" s="13">
        <f>+L26*100/J26</f>
        <v>13.627289915966387</v>
      </c>
      <c r="O26" s="13">
        <f t="shared" si="4"/>
        <v>86.372710084033613</v>
      </c>
      <c r="P26" s="13">
        <f t="shared" si="2"/>
        <v>0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>+J27-K27-L27</f>
        <v>5100</v>
      </c>
      <c r="N27" s="13">
        <f>+L27*100/J27</f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>+J28-K28-L28</f>
        <v>4700</v>
      </c>
      <c r="N28" s="13">
        <f>+L28*100/J28</f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210713</v>
      </c>
      <c r="L30" s="10">
        <v>375681</v>
      </c>
      <c r="M30" s="12">
        <f>+J30-K30-L30</f>
        <v>178606</v>
      </c>
      <c r="N30" s="13">
        <f t="shared" si="0"/>
        <v>49.108627450980393</v>
      </c>
      <c r="O30" s="13">
        <f>+M30*100/J30</f>
        <v>23.347189542483662</v>
      </c>
      <c r="P30" s="13">
        <f t="shared" si="2"/>
        <v>27.544183006535949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11646.39</v>
      </c>
      <c r="L31" s="10">
        <v>89223.580000000016</v>
      </c>
      <c r="M31" s="11">
        <f t="shared" si="3"/>
        <v>75330.02999999997</v>
      </c>
      <c r="N31" s="13">
        <f t="shared" si="0"/>
        <v>50.637673098751428</v>
      </c>
      <c r="O31" s="13">
        <f t="shared" si="4"/>
        <v>42.75257094211122</v>
      </c>
      <c r="P31" s="13">
        <f t="shared" si="2"/>
        <v>6.6097559591373436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1500</v>
      </c>
      <c r="L32" s="11">
        <v>141470</v>
      </c>
      <c r="M32" s="12">
        <f>+J32-L32-K32</f>
        <v>27030</v>
      </c>
      <c r="N32" s="13">
        <f t="shared" si="0"/>
        <v>83.21764705882353</v>
      </c>
      <c r="O32" s="13">
        <f>+M32*100/J32</f>
        <v>15.9</v>
      </c>
      <c r="P32" s="13">
        <f t="shared" si="2"/>
        <v>0.88235294117647056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5223686.709999999</v>
      </c>
      <c r="L33" s="16">
        <f>SUM(L10:L32)</f>
        <v>15481597.74</v>
      </c>
      <c r="M33" s="16">
        <f>+J33-K33-L33</f>
        <v>17763835.549999997</v>
      </c>
      <c r="N33" s="17">
        <f t="shared" si="0"/>
        <v>40.244221183120381</v>
      </c>
      <c r="O33" s="17">
        <f>+M33*100/J33</f>
        <v>46.176870045376646</v>
      </c>
      <c r="P33" s="17">
        <f>+K33*100/J33</f>
        <v>13.578908771502958</v>
      </c>
      <c r="Q33" s="22"/>
      <c r="R33" s="22"/>
    </row>
    <row r="34" spans="1:19" s="18" customFormat="1" ht="42.75" customHeight="1" x14ac:dyDescent="0.2">
      <c r="A34" s="62" t="s">
        <v>51</v>
      </c>
      <c r="B34" s="63"/>
      <c r="C34" s="63"/>
      <c r="D34" s="63"/>
      <c r="E34" s="63"/>
      <c r="F34" s="63"/>
      <c r="G34" s="63"/>
      <c r="H34" s="63"/>
      <c r="I34" s="63"/>
      <c r="J34" s="64"/>
      <c r="K34" s="16">
        <f>+K33*100/J33</f>
        <v>13.578908771502958</v>
      </c>
      <c r="L34" s="16">
        <f>+L33*100/J33</f>
        <v>40.244221183120381</v>
      </c>
      <c r="M34" s="16">
        <f>+M33*100/J33</f>
        <v>46.176870045376646</v>
      </c>
      <c r="N34" s="38"/>
      <c r="O34" s="38"/>
      <c r="P34" s="38"/>
      <c r="Q34" s="22"/>
      <c r="R34" s="22"/>
    </row>
    <row r="35" spans="1:19" ht="42.75" customHeight="1" x14ac:dyDescent="0.2">
      <c r="A35" s="65" t="s">
        <v>53</v>
      </c>
      <c r="B35" s="65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51" t="s">
        <v>48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O36" s="40"/>
      <c r="R36" s="40"/>
    </row>
    <row r="37" spans="1:19" s="39" customFormat="1" ht="42.75" customHeight="1" x14ac:dyDescent="0.2">
      <c r="A37" s="51" t="s">
        <v>49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M37" s="41"/>
      <c r="R37" s="40"/>
    </row>
    <row r="38" spans="1:19" s="39" customFormat="1" ht="42.75" customHeight="1" x14ac:dyDescent="0.2">
      <c r="A38" s="51" t="s">
        <v>50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40"/>
      <c r="N38" s="40"/>
    </row>
    <row r="39" spans="1:19" ht="42.75" customHeight="1" x14ac:dyDescent="0.2">
      <c r="A39" s="51"/>
      <c r="B39" s="51"/>
      <c r="C39" s="51"/>
      <c r="D39" s="51"/>
      <c r="E39" s="51"/>
      <c r="F39" s="51"/>
      <c r="G39" s="51"/>
      <c r="H39" s="51"/>
      <c r="I39" s="47"/>
      <c r="J39" s="2"/>
      <c r="L39" s="3"/>
      <c r="M39" s="14"/>
      <c r="Q39" s="3"/>
    </row>
    <row r="40" spans="1:19" ht="42.75" customHeight="1" x14ac:dyDescent="0.2">
      <c r="A40" s="51"/>
      <c r="B40" s="51"/>
      <c r="C40" s="51"/>
      <c r="D40" s="51"/>
      <c r="E40" s="51"/>
      <c r="F40" s="51"/>
      <c r="G40" s="51"/>
      <c r="H40" s="51"/>
      <c r="I40" s="47"/>
      <c r="J40" s="2"/>
      <c r="L40" s="2"/>
      <c r="M40" s="2"/>
    </row>
    <row r="41" spans="1:19" ht="42.75" customHeight="1" x14ac:dyDescent="0.2">
      <c r="A41" s="51"/>
      <c r="B41" s="51"/>
      <c r="C41" s="51"/>
      <c r="D41" s="51"/>
      <c r="E41" s="51"/>
      <c r="F41" s="51"/>
      <c r="G41" s="51"/>
      <c r="H41" s="51"/>
      <c r="I41" s="47"/>
      <c r="J41" s="2"/>
      <c r="L41" s="2"/>
      <c r="M41" s="2"/>
      <c r="O41" s="4"/>
    </row>
    <row r="42" spans="1:19" ht="42.75" customHeight="1" x14ac:dyDescent="0.2">
      <c r="A42" s="51"/>
      <c r="B42" s="51"/>
      <c r="C42" s="51"/>
      <c r="D42" s="51"/>
      <c r="E42" s="51"/>
      <c r="F42" s="51"/>
      <c r="G42" s="51"/>
      <c r="H42" s="51"/>
      <c r="I42" s="47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A40:H40"/>
    <mergeCell ref="A41:H41"/>
    <mergeCell ref="A42:H42"/>
    <mergeCell ref="A34:J34"/>
    <mergeCell ref="A35:B35"/>
    <mergeCell ref="A36:M36"/>
    <mergeCell ref="A37:K37"/>
    <mergeCell ref="A38:L38"/>
    <mergeCell ref="A39:H39"/>
    <mergeCell ref="P8:P9"/>
    <mergeCell ref="A8:A9"/>
    <mergeCell ref="F8:H8"/>
    <mergeCell ref="J8:M8"/>
    <mergeCell ref="N8:N9"/>
    <mergeCell ref="O8:O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46E7-1572-4714-ACE7-EA8121FD8C01}">
  <dimension ref="A1:T55"/>
  <sheetViews>
    <sheetView tabSelected="1" zoomScale="70" zoomScaleNormal="70" workbookViewId="0">
      <pane ySplit="9" topLeftCell="A30" activePane="bottomLeft" state="frozen"/>
      <selection pane="bottomLeft" activeCell="A38" sqref="A38:L38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4" t="s">
        <v>0</v>
      </c>
      <c r="B8" s="49" t="s">
        <v>1</v>
      </c>
      <c r="C8" s="49" t="s">
        <v>2</v>
      </c>
      <c r="D8" s="49" t="s">
        <v>3</v>
      </c>
      <c r="E8" s="49" t="s">
        <v>20</v>
      </c>
      <c r="F8" s="56" t="s">
        <v>24</v>
      </c>
      <c r="G8" s="57"/>
      <c r="H8" s="58"/>
      <c r="I8" s="48" t="s">
        <v>40</v>
      </c>
      <c r="J8" s="59" t="s">
        <v>43</v>
      </c>
      <c r="K8" s="59"/>
      <c r="L8" s="59"/>
      <c r="M8" s="59"/>
      <c r="N8" s="60" t="s">
        <v>22</v>
      </c>
      <c r="O8" s="53" t="s">
        <v>23</v>
      </c>
      <c r="P8" s="53" t="s">
        <v>25</v>
      </c>
    </row>
    <row r="9" spans="1:20" s="5" customFormat="1" ht="81" customHeight="1" x14ac:dyDescent="0.2">
      <c r="A9" s="55"/>
      <c r="B9" s="49" t="s">
        <v>15</v>
      </c>
      <c r="C9" s="49" t="s">
        <v>15</v>
      </c>
      <c r="D9" s="49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1"/>
      <c r="O9" s="53"/>
      <c r="P9" s="53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4390087.3100000005</v>
      </c>
      <c r="L10" s="10">
        <v>7832867.9600000009</v>
      </c>
      <c r="M10" s="12">
        <f>+J10-K10-L10</f>
        <v>10877544.729999997</v>
      </c>
      <c r="N10" s="13">
        <f t="shared" ref="N10:N33" si="0">+L10*100/J10</f>
        <v>33.907785372610988</v>
      </c>
      <c r="O10" s="13">
        <f>+M10*100/J10</f>
        <v>47.08791900608211</v>
      </c>
      <c r="P10" s="13">
        <f>+K10*100/J10</f>
        <v>19.004295621306902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1562579.71</v>
      </c>
      <c r="L11" s="10">
        <v>4310873.7500000009</v>
      </c>
      <c r="M11" s="12">
        <f>+J11-K11-L11</f>
        <v>926546.53999999911</v>
      </c>
      <c r="N11" s="13">
        <f t="shared" si="0"/>
        <v>63.39520220588237</v>
      </c>
      <c r="O11" s="13">
        <f>+M11*100/J11</f>
        <v>13.625684411764693</v>
      </c>
      <c r="P11" s="13">
        <f t="shared" ref="P11:P32" si="2">+K11*100/J11</f>
        <v>22.979113382352942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592700.5</v>
      </c>
      <c r="L12" s="10">
        <v>2209363.4900000007</v>
      </c>
      <c r="M12" s="12">
        <f t="shared" ref="M12:M31" si="3">+J12-K12-L12</f>
        <v>1022936.0099999993</v>
      </c>
      <c r="N12" s="13">
        <f t="shared" si="0"/>
        <v>57.761136993464071</v>
      </c>
      <c r="O12" s="13">
        <f>+M12*100/J12</f>
        <v>26.743425098039197</v>
      </c>
      <c r="P12" s="13">
        <f t="shared" si="2"/>
        <v>15.495437908496733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64900</v>
      </c>
      <c r="L13" s="10">
        <v>19662.8</v>
      </c>
      <c r="M13" s="12">
        <f t="shared" si="3"/>
        <v>144937.20000000001</v>
      </c>
      <c r="N13" s="13">
        <f t="shared" si="0"/>
        <v>8.5676688453159038</v>
      </c>
      <c r="O13" s="13">
        <f>+M13*100/J13</f>
        <v>63.153464052287589</v>
      </c>
      <c r="P13" s="13">
        <f t="shared" si="2"/>
        <v>28.278867102396514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3959</v>
      </c>
      <c r="M15" s="12">
        <f t="shared" si="3"/>
        <v>38541</v>
      </c>
      <c r="N15" s="13">
        <f t="shared" si="0"/>
        <v>9.3152941176470581</v>
      </c>
      <c r="O15" s="13">
        <f>+M15*100/J15</f>
        <v>90.684705882352944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56400</v>
      </c>
      <c r="L17" s="10">
        <v>157511.82999999999</v>
      </c>
      <c r="M17" s="12">
        <f t="shared" si="3"/>
        <v>58088.170000000013</v>
      </c>
      <c r="N17" s="13">
        <f>+L17*100/J17</f>
        <v>57.908761029411757</v>
      </c>
      <c r="O17" s="13">
        <f>+M17*100/J17</f>
        <v>21.355944852941178</v>
      </c>
      <c r="P17" s="13">
        <f t="shared" si="2"/>
        <v>20.735294117647058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24500</v>
      </c>
      <c r="L18" s="10">
        <v>29000</v>
      </c>
      <c r="M18" s="12">
        <f t="shared" si="3"/>
        <v>8500</v>
      </c>
      <c r="N18" s="13">
        <f t="shared" si="0"/>
        <v>46.774193548387096</v>
      </c>
      <c r="O18" s="13">
        <f t="shared" si="4"/>
        <v>13.709677419354838</v>
      </c>
      <c r="P18" s="13">
        <f t="shared" si="2"/>
        <v>39.516129032258064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461839.3</v>
      </c>
      <c r="L20" s="10">
        <v>1397169.1</v>
      </c>
      <c r="M20" s="12">
        <f t="shared" si="3"/>
        <v>10991.59999999986</v>
      </c>
      <c r="N20" s="13">
        <f>+L20*100/J20</f>
        <v>74.714925133689846</v>
      </c>
      <c r="O20" s="13">
        <f t="shared" si="4"/>
        <v>0.58778609625667699</v>
      </c>
      <c r="P20" s="13">
        <f t="shared" si="2"/>
        <v>24.697288770053476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0</v>
      </c>
      <c r="L21" s="10">
        <v>63929</v>
      </c>
      <c r="M21" s="12">
        <f t="shared" si="3"/>
        <v>97571</v>
      </c>
      <c r="N21" s="13">
        <f>+L21*100/J21</f>
        <v>39.584520123839006</v>
      </c>
      <c r="O21" s="13">
        <f t="shared" si="4"/>
        <v>60.415479876160994</v>
      </c>
      <c r="P21" s="13">
        <f t="shared" si="2"/>
        <v>0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8938</v>
      </c>
      <c r="M22" s="12">
        <f t="shared" si="3"/>
        <v>25062</v>
      </c>
      <c r="N22" s="13">
        <f>+L22*100/J22</f>
        <v>26.288235294117648</v>
      </c>
      <c r="O22" s="13">
        <f t="shared" si="4"/>
        <v>73.711764705882359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0</v>
      </c>
      <c r="L24" s="10">
        <v>399016</v>
      </c>
      <c r="M24" s="12">
        <f t="shared" si="3"/>
        <v>103104</v>
      </c>
      <c r="N24" s="13">
        <f>+L24*100/J24</f>
        <v>79.466263044690507</v>
      </c>
      <c r="O24" s="13">
        <f t="shared" si="4"/>
        <v>20.53373695530949</v>
      </c>
      <c r="P24" s="13">
        <f t="shared" si="2"/>
        <v>0</v>
      </c>
    </row>
    <row r="25" spans="1:19" ht="38.2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3460</v>
      </c>
      <c r="L25" s="10">
        <v>50848</v>
      </c>
      <c r="M25" s="12">
        <f t="shared" si="3"/>
        <v>5392</v>
      </c>
      <c r="N25" s="13">
        <f t="shared" si="0"/>
        <v>85.172529313232829</v>
      </c>
      <c r="O25" s="13">
        <f t="shared" si="4"/>
        <v>9.0318257956448917</v>
      </c>
      <c r="P25" s="13">
        <f t="shared" si="2"/>
        <v>5.7956448911222784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11100</v>
      </c>
      <c r="L26" s="10">
        <v>32432.95</v>
      </c>
      <c r="M26" s="12">
        <f t="shared" si="3"/>
        <v>194467.05</v>
      </c>
      <c r="N26" s="13">
        <f>+L26*100/J26</f>
        <v>13.627289915966387</v>
      </c>
      <c r="O26" s="13">
        <f t="shared" si="4"/>
        <v>81.708844537815125</v>
      </c>
      <c r="P26" s="13">
        <f t="shared" si="2"/>
        <v>4.6638655462184877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>+J27-K27-L27</f>
        <v>5100</v>
      </c>
      <c r="N27" s="13">
        <f>+L27*100/J27</f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>+J28-K28-L28</f>
        <v>4700</v>
      </c>
      <c r="N28" s="13">
        <f>+L28*100/J28</f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147622</v>
      </c>
      <c r="L30" s="10">
        <v>454172</v>
      </c>
      <c r="M30" s="12">
        <f>+J30-K30-L30</f>
        <v>163206</v>
      </c>
      <c r="N30" s="13">
        <f t="shared" si="0"/>
        <v>59.36888888888889</v>
      </c>
      <c r="O30" s="13">
        <f>+M30*100/J30</f>
        <v>21.334117647058825</v>
      </c>
      <c r="P30" s="13">
        <f t="shared" si="2"/>
        <v>19.296993464052289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125368.95999999999</v>
      </c>
      <c r="M31" s="11">
        <f t="shared" si="3"/>
        <v>50831.040000000008</v>
      </c>
      <c r="N31" s="13">
        <f t="shared" si="0"/>
        <v>71.151509648127131</v>
      </c>
      <c r="O31" s="13">
        <f t="shared" si="4"/>
        <v>28.848490351872876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5940</v>
      </c>
      <c r="L32" s="11">
        <v>142140</v>
      </c>
      <c r="M32" s="12">
        <f>+J32-L32-K32</f>
        <v>21920</v>
      </c>
      <c r="N32" s="13">
        <f t="shared" si="0"/>
        <v>83.611764705882351</v>
      </c>
      <c r="O32" s="13">
        <f>+M32*100/J32</f>
        <v>12.894117647058824</v>
      </c>
      <c r="P32" s="13">
        <f t="shared" si="2"/>
        <v>3.4941176470588236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7321128.8200000003</v>
      </c>
      <c r="L33" s="16">
        <f>SUM(L10:L32)</f>
        <v>17268137.840000004</v>
      </c>
      <c r="M33" s="16">
        <f>+J33-K33-L33</f>
        <v>13879853.339999996</v>
      </c>
      <c r="N33" s="17">
        <f t="shared" si="0"/>
        <v>44.888310000332744</v>
      </c>
      <c r="O33" s="17">
        <f>+M33*100/J33</f>
        <v>36.080506494559778</v>
      </c>
      <c r="P33" s="17">
        <f>+K33*100/J33</f>
        <v>19.031183505107474</v>
      </c>
      <c r="Q33" s="22"/>
      <c r="R33" s="22"/>
    </row>
    <row r="34" spans="1:19" s="18" customFormat="1" ht="42.75" customHeight="1" x14ac:dyDescent="0.2">
      <c r="A34" s="62" t="s">
        <v>51</v>
      </c>
      <c r="B34" s="63"/>
      <c r="C34" s="63"/>
      <c r="D34" s="63"/>
      <c r="E34" s="63"/>
      <c r="F34" s="63"/>
      <c r="G34" s="63"/>
      <c r="H34" s="63"/>
      <c r="I34" s="63"/>
      <c r="J34" s="64"/>
      <c r="K34" s="16">
        <f>+K33*100/J33</f>
        <v>19.031183505107474</v>
      </c>
      <c r="L34" s="16">
        <f>+L33*100/J33</f>
        <v>44.888310000332744</v>
      </c>
      <c r="M34" s="16">
        <f>+M33*100/J33</f>
        <v>36.080506494559778</v>
      </c>
      <c r="N34" s="38"/>
      <c r="O34" s="38"/>
      <c r="P34" s="38"/>
      <c r="Q34" s="22"/>
      <c r="R34" s="22"/>
    </row>
    <row r="35" spans="1:19" ht="42.75" customHeight="1" x14ac:dyDescent="0.2">
      <c r="A35" s="65" t="s">
        <v>54</v>
      </c>
      <c r="B35" s="65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51" t="s">
        <v>48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O36" s="40"/>
      <c r="R36" s="40"/>
    </row>
    <row r="37" spans="1:19" s="39" customFormat="1" ht="42.75" customHeight="1" x14ac:dyDescent="0.2">
      <c r="A37" s="51" t="s">
        <v>49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M37" s="41"/>
      <c r="R37" s="40"/>
    </row>
    <row r="38" spans="1:19" s="39" customFormat="1" ht="42.75" customHeight="1" x14ac:dyDescent="0.2">
      <c r="A38" s="51" t="s">
        <v>50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40"/>
      <c r="N38" s="40"/>
    </row>
    <row r="39" spans="1:19" ht="42.75" customHeight="1" x14ac:dyDescent="0.2">
      <c r="A39" s="51"/>
      <c r="B39" s="51"/>
      <c r="C39" s="51"/>
      <c r="D39" s="51"/>
      <c r="E39" s="51"/>
      <c r="F39" s="51"/>
      <c r="G39" s="51"/>
      <c r="H39" s="51"/>
      <c r="I39" s="50"/>
      <c r="J39" s="2"/>
      <c r="L39" s="3"/>
      <c r="M39" s="14"/>
      <c r="Q39" s="3"/>
    </row>
    <row r="40" spans="1:19" ht="42.75" customHeight="1" x14ac:dyDescent="0.2">
      <c r="A40" s="51"/>
      <c r="B40" s="51"/>
      <c r="C40" s="51"/>
      <c r="D40" s="51"/>
      <c r="E40" s="51"/>
      <c r="F40" s="51"/>
      <c r="G40" s="51"/>
      <c r="H40" s="51"/>
      <c r="I40" s="50"/>
      <c r="J40" s="2"/>
      <c r="L40" s="2"/>
      <c r="M40" s="2"/>
    </row>
    <row r="41" spans="1:19" ht="42.75" customHeight="1" x14ac:dyDescent="0.2">
      <c r="A41" s="51"/>
      <c r="B41" s="51"/>
      <c r="C41" s="51"/>
      <c r="D41" s="51"/>
      <c r="E41" s="51"/>
      <c r="F41" s="51"/>
      <c r="G41" s="51"/>
      <c r="H41" s="51"/>
      <c r="I41" s="50"/>
      <c r="J41" s="2"/>
      <c r="L41" s="2"/>
      <c r="M41" s="2"/>
      <c r="O41" s="4"/>
    </row>
    <row r="42" spans="1:19" ht="42.75" customHeight="1" x14ac:dyDescent="0.2">
      <c r="A42" s="51"/>
      <c r="B42" s="51"/>
      <c r="C42" s="51"/>
      <c r="D42" s="51"/>
      <c r="E42" s="51"/>
      <c r="F42" s="51"/>
      <c r="G42" s="51"/>
      <c r="H42" s="51"/>
      <c r="I42" s="50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A40:H40"/>
    <mergeCell ref="A41:H41"/>
    <mergeCell ref="A42:H42"/>
    <mergeCell ref="A34:J34"/>
    <mergeCell ref="A35:B35"/>
    <mergeCell ref="A36:M36"/>
    <mergeCell ref="A37:K37"/>
    <mergeCell ref="A38:L38"/>
    <mergeCell ref="A39:H39"/>
    <mergeCell ref="A8:A9"/>
    <mergeCell ref="F8:H8"/>
    <mergeCell ref="J8:M8"/>
    <mergeCell ref="N8:N9"/>
    <mergeCell ref="O8:O9"/>
    <mergeCell ref="P8:P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 68</vt:lpstr>
      <vt:lpstr>พ.ย 68</vt:lpstr>
      <vt:lpstr>ธ.ค 68</vt:lpstr>
      <vt:lpstr>ม.ค 69</vt:lpstr>
      <vt:lpstr>ก.พ 69</vt:lpstr>
      <vt:lpstr>มี.ค 69</vt:lpstr>
      <vt:lpstr>เม.ย 69</vt:lpstr>
      <vt:lpstr>พ.ค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NB3</dc:creator>
  <cp:lastModifiedBy>Windows User</cp:lastModifiedBy>
  <cp:lastPrinted>2024-06-09T05:03:35Z</cp:lastPrinted>
  <dcterms:created xsi:type="dcterms:W3CDTF">2023-02-18T08:25:25Z</dcterms:created>
  <dcterms:modified xsi:type="dcterms:W3CDTF">2026-07-09T08:42:08Z</dcterms:modified>
</cp:coreProperties>
</file>